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O\Tööelu\9. 2021+ Avatud taotlusvoorud\Tööturg\AV Uussisserändajad\"/>
    </mc:Choice>
  </mc:AlternateContent>
  <xr:revisionPtr revIDLastSave="0" documentId="14_{D6FA3A14-5B77-4E39-8DB4-0B81DEE0B848}" xr6:coauthVersionLast="47" xr6:coauthVersionMax="47" xr10:uidLastSave="{00000000-0000-0000-0000-000000000000}"/>
  <bookViews>
    <workbookView xWindow="28680" yWindow="-120" windowWidth="29040" windowHeight="15840" tabRatio="604" activeTab="1" xr2:uid="{00000000-000D-0000-FFFF-FFFF00000000}"/>
  </bookViews>
  <sheets>
    <sheet name="Menetlemise statistika" sheetId="10" r:id="rId1"/>
    <sheet name="Taotluste register" sheetId="4" r:id="rId2"/>
    <sheet name="Hindaja" sheetId="14" r:id="rId3"/>
    <sheet name="Hindajad" sheetId="12" state="hidden" r:id="rId4"/>
    <sheet name="Leht1" sheetId="13" r:id="rId5"/>
  </sheets>
  <definedNames>
    <definedName name="_xlnm._FilterDatabase" localSheetId="3" hidden="1">Hindajad!#REF!</definedName>
    <definedName name="_xlnm._FilterDatabase" localSheetId="1" hidden="1">'Taotluste register'!$A$6:$AR$16</definedName>
    <definedName name="Alt">'Taotluste register'!$AG$4:$BH$4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0" l="1"/>
  <c r="B11" i="10"/>
  <c r="B12" i="10"/>
  <c r="F9" i="4"/>
  <c r="F10" i="4"/>
  <c r="F11" i="4"/>
  <c r="F12" i="4"/>
  <c r="F13" i="4"/>
  <c r="F8" i="4"/>
  <c r="F7" i="4"/>
  <c r="F4" i="10"/>
  <c r="C5" i="14"/>
  <c r="C6" i="14"/>
  <c r="C7" i="14"/>
  <c r="C8" i="14"/>
  <c r="C9" i="14"/>
  <c r="C4" i="14"/>
  <c r="I22" i="13"/>
  <c r="I24" i="13"/>
  <c r="G3" i="13"/>
  <c r="E3" i="13"/>
  <c r="H22" i="13"/>
  <c r="F3" i="13"/>
  <c r="H3" i="10"/>
  <c r="I3" i="10"/>
  <c r="J3" i="10"/>
  <c r="G3" i="10"/>
  <c r="F3" i="10"/>
  <c r="C5" i="12"/>
  <c r="C6" i="12"/>
  <c r="C7" i="12"/>
  <c r="C8" i="12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4" i="12"/>
  <c r="G6" i="4"/>
  <c r="V6" i="4"/>
  <c r="W6" i="4"/>
  <c r="X6" i="4"/>
  <c r="B3" i="10"/>
  <c r="B4" i="10"/>
  <c r="B5" i="10"/>
  <c r="B6" i="10"/>
  <c r="B7" i="10"/>
  <c r="B8" i="10"/>
  <c r="B9" i="10"/>
  <c r="K3" i="10"/>
  <c r="L3" i="10"/>
  <c r="N3" i="10"/>
  <c r="O3" i="10"/>
  <c r="G4" i="10"/>
  <c r="H4" i="10"/>
  <c r="I4" i="10"/>
  <c r="J4" i="10"/>
  <c r="G5" i="10"/>
  <c r="H5" i="10"/>
  <c r="I5" i="10"/>
  <c r="J5" i="10"/>
  <c r="K4" i="10"/>
  <c r="K9" i="10" s="1"/>
  <c r="K5" i="10"/>
  <c r="L4" i="10"/>
  <c r="L5" i="10"/>
  <c r="M4" i="10"/>
  <c r="N4" i="10" s="1"/>
  <c r="M5" i="10"/>
  <c r="N5" i="10" s="1"/>
  <c r="O4" i="10"/>
  <c r="O5" i="10"/>
  <c r="I6" i="10" l="1"/>
  <c r="B2" i="10"/>
  <c r="H6" i="10"/>
  <c r="M6" i="10"/>
  <c r="J6" i="10"/>
  <c r="E3" i="10"/>
  <c r="F6" i="4"/>
  <c r="N6" i="10"/>
  <c r="F6" i="10"/>
  <c r="N9" i="10"/>
  <c r="N11" i="10" s="1"/>
  <c r="G6" i="10"/>
  <c r="K6" i="10"/>
  <c r="E4" i="10"/>
  <c r="L6" i="10"/>
  <c r="J9" i="10" s="1"/>
  <c r="O6" i="10"/>
  <c r="N12" i="10"/>
  <c r="E6" i="10" l="1"/>
  <c r="E9" i="10"/>
  <c r="F11" i="10" s="1"/>
  <c r="F1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Ülle Luide</author>
  </authors>
  <commentList>
    <comment ref="J8" authorId="0" shapeId="0" xr:uid="{00000000-0006-0000-0200-000001000000}">
      <text>
        <r>
          <rPr>
            <b/>
            <sz val="9"/>
            <color indexed="81"/>
            <rFont val="Segoe UI"/>
            <family val="2"/>
            <charset val="186"/>
          </rPr>
          <t>Ülle Luide:</t>
        </r>
        <r>
          <rPr>
            <sz val="9"/>
            <color indexed="81"/>
            <rFont val="Segoe UI"/>
            <family val="2"/>
            <charset val="186"/>
          </rPr>
          <t xml:space="preserve">
ISTE 2023-2024 
Omavalitsus 
Antsla Vallavalitsus
Elva Vallavalitsus
Haapsalu Linnavalitsus/ Lääne-Nigula Vallavalitsus
Harku Vallavalitsus
Hiiumaa Vallavalitsus
Jõelähtme Vallavalitsus
Jõhvi Vallavalitsus 
Järva Vallavalitsus 
Kehtna Vallavalitsus 
Keila Linnavalitsus 
Kiili Vallavalitsus
Kohila  Vallavalitsus
Kohtla-Järve Linnavalitsus
Kose Vallavalitsus 
Lüganuse Vallavalitsus
Narva Linna Sotsiaalabiamet
Otepää Vallavalitsus
Paide Linnavalitsus 
Põhja-Pärnumaa Vallavalitsus
Põltsamaa Vallavalitasus 
Pärnu Linnavalitsus
Raasiku Vallavalitsus 
Rakvere Linnavalitsus
Rapla Vallavalitsus 
Rõuge Vallavalitsus
Tallinna Sotsiaal- ja Tervishoiuamet  
Tapa Vallavalitsus 
Tartu Linnavalitsus
Tori Vallavalitsus
Tõrva Vallavalitsus
Türi Vallavalitsus
Valga Vallavalitsus
Viljandi Linnavalitsus
Väike-Maarja Vallavalitsus
</t>
        </r>
      </text>
    </comment>
  </commentList>
</comments>
</file>

<file path=xl/sharedStrings.xml><?xml version="1.0" encoding="utf-8"?>
<sst xmlns="http://schemas.openxmlformats.org/spreadsheetml/2006/main" count="264" uniqueCount="178">
  <si>
    <t>V</t>
  </si>
  <si>
    <t>Kokku</t>
  </si>
  <si>
    <t>Omafin</t>
  </si>
  <si>
    <t>Taotluste arv</t>
  </si>
  <si>
    <t>KOKKU</t>
  </si>
  <si>
    <t>Mittevastav</t>
  </si>
  <si>
    <t>Taotleja vastus järelpäringule (saabumise kp)</t>
  </si>
  <si>
    <t xml:space="preserve">Taotluse/taotleja vastavaks tunnistamise kp või mittevastavaks tunnistamise otsuse nr ja kp </t>
  </si>
  <si>
    <t>Projekti nimi</t>
  </si>
  <si>
    <t>nr</t>
  </si>
  <si>
    <t>Projekti maksumus</t>
  </si>
  <si>
    <t>kokku</t>
  </si>
  <si>
    <t>ESF</t>
  </si>
  <si>
    <t>SFOS'i reg nr</t>
  </si>
  <si>
    <t>Koond-hinne</t>
  </si>
  <si>
    <t>Projekti rakendamise eest vastutav koordinaator</t>
  </si>
  <si>
    <t>Jrk nr</t>
  </si>
  <si>
    <t>Otsus projekti rahasta-mise kohta (R/MR)</t>
  </si>
  <si>
    <t>Rahastamis/mitterahastamis otsuse</t>
  </si>
  <si>
    <t>kp</t>
  </si>
  <si>
    <t>Taotleja</t>
  </si>
  <si>
    <t>Riina Penu</t>
  </si>
  <si>
    <t>Heli Leis</t>
  </si>
  <si>
    <t>Ivi Liivoja</t>
  </si>
  <si>
    <t>Taotluse esitamise kuupäev ja kellaaeg</t>
  </si>
  <si>
    <t>Pille Lugna</t>
  </si>
  <si>
    <t>Hele Keller</t>
  </si>
  <si>
    <t>Mitu projekti kontrollib</t>
  </si>
  <si>
    <t>Projekti taotluse eest vastutav koordinaator</t>
  </si>
  <si>
    <t>MV</t>
  </si>
  <si>
    <t>Vastav</t>
  </si>
  <si>
    <t>Tagasi võetud</t>
  </si>
  <si>
    <t>TV</t>
  </si>
  <si>
    <t>Mitte õigeaegselt esitatud</t>
  </si>
  <si>
    <t>MÕ</t>
  </si>
  <si>
    <t>Menetluses</t>
  </si>
  <si>
    <t>Rahastada</t>
  </si>
  <si>
    <t>Mitte rahastada</t>
  </si>
  <si>
    <t>R</t>
  </si>
  <si>
    <t>Järelpäring taotlejale (kuupäev)</t>
  </si>
  <si>
    <t>Järelpäringule vastamise tähtaeg</t>
  </si>
  <si>
    <t>Ettepanek taotluse summa vähendamiseks (vähendatav summa)</t>
  </si>
  <si>
    <t>Rahastatud taotluste summa vähendamine</t>
  </si>
  <si>
    <t>MR</t>
  </si>
  <si>
    <t>Hindamiseks suunatud taotluste arv</t>
  </si>
  <si>
    <t>ESF eelarve</t>
  </si>
  <si>
    <t>Eelarve jääk</t>
  </si>
  <si>
    <t>Vaide esitamise kp,
vaide otsus (rahuldada/mitterahuldada), uus koondhinne ja ekspertide nimed</t>
  </si>
  <si>
    <t>Hindaja nimi</t>
  </si>
  <si>
    <t>Hindamiseks andmise kp</t>
  </si>
  <si>
    <t>Hindajad</t>
  </si>
  <si>
    <t>Nimi</t>
  </si>
  <si>
    <t>Toetuse rahuldamise otsuse (TRO) tühistamise/kehtetuks tunnistamise nr ja kuupäev</t>
  </si>
  <si>
    <t>Taotluste arv, mida on nõus korraga hindama</t>
  </si>
  <si>
    <t>e-mail</t>
  </si>
  <si>
    <t>tel nr</t>
  </si>
  <si>
    <t>aadress</t>
  </si>
  <si>
    <t>Märkused</t>
  </si>
  <si>
    <t>Kontaktandmed</t>
  </si>
  <si>
    <r>
      <t xml:space="preserve">Organisatsioon ja amet.                                                   </t>
    </r>
    <r>
      <rPr>
        <b/>
        <i/>
        <sz val="8"/>
        <rFont val="Arial"/>
        <family val="2"/>
        <charset val="186"/>
      </rPr>
      <t>Teised seotud asutused</t>
    </r>
  </si>
  <si>
    <t>Kasutatud %</t>
  </si>
  <si>
    <t>Isikukood</t>
  </si>
  <si>
    <t>Toetuse eelarve jääk %</t>
  </si>
  <si>
    <t>Taotluse/taotleja vastavaks/mitte-vastavaks tunnistamine/mitteõigeaegne (V/MV/MÕ)</t>
  </si>
  <si>
    <t>Lepingu number</t>
  </si>
  <si>
    <t>omafinantseering (puudub)</t>
  </si>
  <si>
    <t>&lt;19</t>
  </si>
  <si>
    <t>Alla 19 punkti</t>
  </si>
  <si>
    <t>Üle 19 punkti</t>
  </si>
  <si>
    <t>&gt;=19</t>
  </si>
  <si>
    <t>Lõpplik eelarve</t>
  </si>
  <si>
    <t>eelarve</t>
  </si>
  <si>
    <t>Otsus</t>
  </si>
  <si>
    <t>Vähendus</t>
  </si>
  <si>
    <t>Ekspertide kinnitatud hinnang</t>
  </si>
  <si>
    <t>Täiendused hindajatele saadetud</t>
  </si>
  <si>
    <t>Ene Kröönström</t>
  </si>
  <si>
    <t>Felika Tuul</t>
  </si>
  <si>
    <t xml:space="preserve">Organisatsioon ja amet.                                                   </t>
  </si>
  <si>
    <t xml:space="preserve"> Teised seotud asutused</t>
  </si>
  <si>
    <t xml:space="preserve">Valdkondlikud kogemused </t>
  </si>
  <si>
    <t>Isikukoodid</t>
  </si>
  <si>
    <t>Piret Ahi</t>
  </si>
  <si>
    <t>ahipiret@gmail.com</t>
  </si>
  <si>
    <t>Tuleviku 13-6, Rakvere, Lääne-Virumaa, 44310</t>
  </si>
  <si>
    <t>Kairi Lõuk</t>
  </si>
  <si>
    <t>kairi.louk@gmail.com</t>
  </si>
  <si>
    <t>Tööstuse 47a-51, Tallinn 10416</t>
  </si>
  <si>
    <t>Riina Tallo</t>
  </si>
  <si>
    <t>Natalja Omeltšenko</t>
  </si>
  <si>
    <t>natalja@carpediem.ee</t>
  </si>
  <si>
    <t>53 55 89 41</t>
  </si>
  <si>
    <t>Narva mnt 9-25, Tallinn 10117</t>
  </si>
  <si>
    <t>Katrin Kalda</t>
  </si>
  <si>
    <t>katikalda02@gmail.com</t>
  </si>
  <si>
    <t>Pargi 1-3, Audru alevik, Pärnu linn, 88301 Pärnu maakond</t>
  </si>
  <si>
    <t>Elo Allemann</t>
  </si>
  <si>
    <t>elo.allemann@gmail.com</t>
  </si>
  <si>
    <t>Võsa 15/2-13, Jüri, Rae vald, Harjumaa</t>
  </si>
  <si>
    <t>Kätlin Sarapuu</t>
  </si>
  <si>
    <t>katlinsarapuu@gmail.com</t>
  </si>
  <si>
    <t>Toomelaane, Jämejala küla, Viljandi vald, 71024</t>
  </si>
  <si>
    <t>riina.tallo@gmail.com</t>
  </si>
  <si>
    <t>Sauna 4-2, Muraste, Harku vald, Harjumaa 76905</t>
  </si>
  <si>
    <t>EE472200221014173621</t>
  </si>
  <si>
    <t>EE221700017003572285</t>
  </si>
  <si>
    <t>EE282200001105325553</t>
  </si>
  <si>
    <t>EE497700771001620734</t>
  </si>
  <si>
    <t>EE911010010310086011</t>
  </si>
  <si>
    <t>EE712200001107171077</t>
  </si>
  <si>
    <t>EE481010010759684016</t>
  </si>
  <si>
    <t>11.1-15/24/134-1</t>
  </si>
  <si>
    <t>11.1-15/24/129-1</t>
  </si>
  <si>
    <t>11.1-15/24/131-1</t>
  </si>
  <si>
    <t>11.1-15/24/135-1</t>
  </si>
  <si>
    <t>11.1-15/24/130-1</t>
  </si>
  <si>
    <t>11.1-15/24/136-1</t>
  </si>
  <si>
    <t>11.1-15/24/132-1</t>
  </si>
  <si>
    <t>Deltas                      reg nr</t>
  </si>
  <si>
    <t>Puuduvad</t>
  </si>
  <si>
    <t>34 KOVi, nimekiri lisatud kommentaari sisse.</t>
  </si>
  <si>
    <t>Tallinna Tehnikaülikool (tööleping); Positive Painpoints OÜ (omanik); INNOMET SA (asutajaliige); Hesta Chemicals OÜ (töövõtuleping); Eesti Üliõpilaste Selts Põhjala (vilistlane); YFU Eesti MTÜ (liige)</t>
  </si>
  <si>
    <t xml:space="preserve">Kultuuriministeeriumi, Integratsiooni Sihtasutuse, Expat Relocation Estonia OÜ ja MTÜ-ga Eesti Pagulasabi. </t>
  </si>
  <si>
    <r>
      <t>Sotsiaalse rehabilitatsiooni teenuse osutajad:</t>
    </r>
    <r>
      <rPr>
        <sz val="11"/>
        <rFont val="Calibri"/>
        <family val="2"/>
        <charset val="186"/>
      </rPr>
      <t xml:space="preserve"> Avertan OÜ; AARIKA OÜ; Head Taastumise Teenused OÜ; Pool&amp;looP OÜ; Eesti Vaegkuuljate Liit; Söömishäirete Liit ( SHL); Mittetulundusühinguga Tugi- ja koolituskeskus Usaldus; Lahe Tervis OÜ; AALANA Rehabilitatsioonikeskus MTÜ; LAPSSI OÜ; Marena Tugikeskus OÜ; Mittetulundusühing KEILA RK; Adeli Eesti OÜ; mittetulundusühing DIANA ARENDUSKESKUS; Käo Tugikeskus; Eesti Loodus - ja Loomateraapiakeskus; Eesti Seljaajusonga ja Vesipeahaigete Selts</t>
    </r>
    <r>
      <rPr>
        <b/>
        <sz val="11"/>
        <rFont val="Calibri"/>
        <family val="2"/>
        <charset val="186"/>
      </rPr>
      <t xml:space="preserve">; Erihoolekandeteenuse osutajad: </t>
    </r>
    <r>
      <rPr>
        <sz val="11"/>
        <rFont val="Calibri"/>
        <family val="2"/>
        <charset val="186"/>
      </rPr>
      <t>MTÜ Paunküla Hooldekeskus; Anija Vallavalitsus (Kehra Päevakeskus); Keila Linnavalitsus (Keila Sotsiaalkeskus); MTÜ Kuusalu Hoolela; Saku Vallavalitsus (Päevakeskus); Kose Vallavalitsus (Päevakeskus); SA Haraka Kodu; OÜ Este</t>
    </r>
  </si>
  <si>
    <t>Leping lõpetatud</t>
  </si>
  <si>
    <t>Sotsiaalkindlustusamet</t>
  </si>
  <si>
    <t>HTM täiskasvanuhariduse poliitika valdkonna programmijuht</t>
  </si>
  <si>
    <t xml:space="preserve">KuM kultuurilise mitmekesisuse osakond, peaspetsialist </t>
  </si>
  <si>
    <t>uussisserändajate ja sõjapõgenike kohanemisele suunatud tegevus</t>
  </si>
  <si>
    <t>Tallinna Tehnikaülikool, Infotehnoloogia teaduskond, Õppeanalüütika ja -kvaliteedi spetsialist</t>
  </si>
  <si>
    <t xml:space="preserve">Töökogemus hariduse valdkonnas </t>
  </si>
  <si>
    <t>Lääne-Tallinna keskhaigla</t>
  </si>
  <si>
    <t>Taotlusvoor : 4.2.3 ATV1 Mittetöötavate pererändega saabunud uussisserändajate, rahvusvahelise kaitse saajate ja romade tööle saamise ja tööl püsimise toetamine - 07.10.2024-07.11.2024</t>
  </si>
  <si>
    <t>Register: MEETME TEGEVUS " mille eesmärk on suurendada mittetöötavate pererändega saabunud siseministri 13. august 2014. a määruse nr 34 „Kohanemisprogramm” mõistes uussisserändajate, rahvusvahelise kaitse saajate ja romade tööalast konkurentsivõimet ning toetada nende tööle saamist ja tööl püsimist</t>
  </si>
  <si>
    <t>2021-2027.4.02.24-0098</t>
  </si>
  <si>
    <t>MTÜ VAITER</t>
  </si>
  <si>
    <t>Lõimujate tugitee</t>
  </si>
  <si>
    <t>2021-2027.4.02.24-0100</t>
  </si>
  <si>
    <t>1-koolitus MTÜ</t>
  </si>
  <si>
    <t>DUO metoodikal põhinev kogemusnõustamise programm uussisserändajate ja rahvusvahelise kaitse saajate tööle saamise ja tööl püsimise toetamiseks</t>
  </si>
  <si>
    <t>2021-2027.4.02.24-0097</t>
  </si>
  <si>
    <t>Avatud Hariduse Liit</t>
  </si>
  <si>
    <t>Väärikas töö Ukraina meestele ja naistele</t>
  </si>
  <si>
    <t>021-2027.4.02.24-0104</t>
  </si>
  <si>
    <t>Viljandi Linnavalitsus</t>
  </si>
  <si>
    <t>Pererändega saabunud uussisserändajate ja rahvusvahelise kaitse saajate tööle saamise ja tööl püsimise toetamine Viljandi linnas</t>
  </si>
  <si>
    <t>Peeter Suislepp</t>
  </si>
  <si>
    <t>Kai Koord</t>
  </si>
  <si>
    <t>Birgit Diedrichsen</t>
  </si>
  <si>
    <t>2021-2027.4.02.24-0106</t>
  </si>
  <si>
    <t>Marena Tugikeskus OÜ</t>
  </si>
  <si>
    <t>Uussisserändajate toetamine integreerumisel tööturule ja kogukonda.</t>
  </si>
  <si>
    <t>2021-2027.4.02.24-0105</t>
  </si>
  <si>
    <t>Integratsiooni Sihtasutus</t>
  </si>
  <si>
    <t>Romade tööle saamise võimaluste loomine ja parandamine</t>
  </si>
  <si>
    <t>2021-2027.4.02.24-0107</t>
  </si>
  <si>
    <t>Projektiteenus OÜ</t>
  </si>
  <si>
    <t>Tööle konkurentsivõimelise ettevõtja, projektijuhi või palgatöötajana</t>
  </si>
  <si>
    <t>2021-2027.4.02.24-0108</t>
  </si>
  <si>
    <t>Sihtasutus Ukraina sõjapõgenike psühhosotsiaalse kriisiabi fond</t>
  </si>
  <si>
    <t>Uussisserändajate, rahvusvahelise kaitse saajate ja romade tööhõive toetamine läbi praktilise koostöö tööandjate ja sihtgrupi esindusorganisatsioonide ning kohalike omavalitsustega</t>
  </si>
  <si>
    <t>22.10.2024,  04.12.2024</t>
  </si>
  <si>
    <t>29.11.2024,  09.12.2024</t>
  </si>
  <si>
    <t>22.11.2024 05.12.2024</t>
  </si>
  <si>
    <t>29.11.2024 09.12.2024</t>
  </si>
  <si>
    <t>21.11.2024     6.12.24</t>
  </si>
  <si>
    <t>28.11.2024     11.12.24</t>
  </si>
  <si>
    <t>29.11.2024 06.12.2024</t>
  </si>
  <si>
    <t>26.11.2024, 13.12.2024 19.12.2024</t>
  </si>
  <si>
    <t>03.12.2024, 16.12.2024, 20.12.2024</t>
  </si>
  <si>
    <t>06.12.2024 16.12.2024 20.12.2024</t>
  </si>
  <si>
    <t>11.3-1/25/60</t>
  </si>
  <si>
    <t>17.12.2024
05.01.2025</t>
  </si>
  <si>
    <t>13.12.2024
02.01.2025
06.01.2025</t>
  </si>
  <si>
    <t>19.12.2024
06.01.2025
07.01.2025</t>
  </si>
  <si>
    <t xml:space="preserve"> </t>
  </si>
  <si>
    <t>11.3-1/25/236</t>
  </si>
  <si>
    <t>11.3-1/25/338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</si>
</sst>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\ &quot;kr&quot;_-;\-* #,##0\ &quot;kr&quot;_-;_-* &quot;-&quot;\ &quot;kr&quot;_-;_-@_-"/>
    <numFmt numFmtId="165" formatCode="_-* #,##0.00\ _k_r_-;\-* #,##0.00\ _k_r_-;_-* &quot;-&quot;??\ _k_r_-;_-@_-"/>
    <numFmt numFmtId="166" formatCode="dd\.mm\.yy;@"/>
    <numFmt numFmtId="167" formatCode="d\.mm\.yyyy;@"/>
    <numFmt numFmtId="168" formatCode="#,##0_ ;\-#,##0\ "/>
    <numFmt numFmtId="169" formatCode="dd\.mm\.yyyy;@"/>
    <numFmt numFmtId="170" formatCode="0.00;[Red]0.00"/>
    <numFmt numFmtId="171" formatCode="_-* #,##0\ _k_r_-;\-* #,##0\ _k_r_-;_-* &quot;-&quot;??\ _k_r_-;_-@_-"/>
    <numFmt numFmtId="172" formatCode="#,##0.00;[Red]#,##0.00"/>
  </numFmts>
  <fonts count="54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b/>
      <sz val="10"/>
      <name val="Arial"/>
      <family val="2"/>
      <charset val="186"/>
    </font>
    <font>
      <u/>
      <sz val="10"/>
      <color indexed="12"/>
      <name val="Arial"/>
      <family val="2"/>
      <charset val="186"/>
    </font>
    <font>
      <b/>
      <sz val="10"/>
      <color indexed="10"/>
      <name val="Arial"/>
      <family val="2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i/>
      <sz val="8"/>
      <name val="Arial"/>
      <family val="2"/>
      <charset val="186"/>
    </font>
    <font>
      <u/>
      <sz val="10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</font>
    <font>
      <sz val="10"/>
      <name val="Arial"/>
      <family val="2"/>
      <charset val="186"/>
    </font>
    <font>
      <b/>
      <sz val="8"/>
      <name val="Arial"/>
      <family val="2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b/>
      <sz val="8"/>
      <name val="Arial"/>
      <family val="2"/>
    </font>
    <font>
      <b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sz val="11"/>
      <name val="Calibri"/>
      <family val="2"/>
      <charset val="186"/>
    </font>
    <font>
      <b/>
      <sz val="9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16"/>
      <name val="Arial"/>
      <family val="2"/>
    </font>
    <font>
      <sz val="16"/>
      <name val="Arial"/>
      <family val="2"/>
    </font>
    <font>
      <sz val="9"/>
      <color indexed="81"/>
      <name val="Segoe UI"/>
      <family val="2"/>
      <charset val="186"/>
    </font>
    <font>
      <b/>
      <sz val="9"/>
      <color indexed="81"/>
      <name val="Segoe UI"/>
      <family val="2"/>
      <charset val="186"/>
    </font>
    <font>
      <sz val="12"/>
      <name val="Calibri"/>
      <family val="2"/>
      <charset val="186"/>
    </font>
    <font>
      <b/>
      <sz val="11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0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rgb="FF00B050"/>
      <name val="Arial"/>
      <family val="2"/>
      <charset val="186"/>
    </font>
    <font>
      <sz val="10"/>
      <color rgb="FF1A1A1A"/>
      <name val="Arial"/>
      <family val="2"/>
      <charset val="186"/>
    </font>
    <font>
      <sz val="10"/>
      <color rgb="FFFF0000"/>
      <name val="Arial"/>
      <family val="2"/>
      <charset val="186"/>
    </font>
    <font>
      <sz val="11"/>
      <color rgb="FF000000"/>
      <name val="Verdana"/>
      <family val="2"/>
      <charset val="186"/>
    </font>
    <font>
      <sz val="7"/>
      <color rgb="FF1A1A1A"/>
      <name val="Roboto Condensed"/>
    </font>
    <font>
      <sz val="8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sz val="10"/>
      <color rgb="FF1A1A1A"/>
      <name val="Roboto Condensed"/>
    </font>
    <font>
      <sz val="11"/>
      <color rgb="FF000000"/>
      <name val="Calibri"/>
      <family val="2"/>
      <charset val="186"/>
      <scheme val="minor"/>
    </font>
    <font>
      <b/>
      <sz val="10"/>
      <color rgb="FF7030A0"/>
      <name val="Arial"/>
      <family val="2"/>
      <charset val="186"/>
    </font>
    <font>
      <b/>
      <sz val="10"/>
      <color theme="8" tint="-0.249977111117893"/>
      <name val="Arial"/>
      <family val="2"/>
      <charset val="186"/>
    </font>
    <font>
      <sz val="11.5"/>
      <color rgb="FF000000"/>
      <name val="Arial Narrow"/>
      <family val="2"/>
      <charset val="186"/>
    </font>
    <font>
      <sz val="10"/>
      <color rgb="FF222222"/>
      <name val="Arial"/>
      <family val="2"/>
      <charset val="186"/>
    </font>
    <font>
      <sz val="11"/>
      <color rgb="FFFF0000"/>
      <name val="Calibri"/>
      <family val="2"/>
      <charset val="186"/>
    </font>
    <font>
      <u/>
      <sz val="10"/>
      <color rgb="FFFF0000"/>
      <name val="Arial"/>
      <family val="2"/>
      <charset val="186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0F0F4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/>
      <diagonal/>
    </border>
    <border>
      <left/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5" fontId="1" fillId="0" borderId="0" applyFont="0" applyFill="0" applyBorder="0" applyAlignment="0" applyProtection="0"/>
    <xf numFmtId="0" fontId="7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371">
    <xf numFmtId="0" fontId="0" fillId="0" borderId="0" xfId="0"/>
    <xf numFmtId="0" fontId="4" fillId="0" borderId="1" xfId="0" applyFont="1" applyFill="1" applyBorder="1" applyAlignment="1">
      <alignment vertical="top"/>
    </xf>
    <xf numFmtId="0" fontId="1" fillId="0" borderId="0" xfId="0" applyFont="1" applyAlignment="1">
      <alignment vertical="top"/>
    </xf>
    <xf numFmtId="0" fontId="36" fillId="0" borderId="1" xfId="0" applyFont="1" applyFill="1" applyBorder="1" applyAlignment="1">
      <alignment horizontal="center" vertical="top"/>
    </xf>
    <xf numFmtId="0" fontId="37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shrinkToFit="1"/>
    </xf>
    <xf numFmtId="0" fontId="37" fillId="0" borderId="1" xfId="0" applyFont="1" applyBorder="1" applyAlignment="1">
      <alignment horizontal="center" vertical="top"/>
    </xf>
    <xf numFmtId="0" fontId="38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8" fillId="0" borderId="1" xfId="0" applyFont="1" applyBorder="1" applyAlignment="1">
      <alignment vertical="top"/>
    </xf>
    <xf numFmtId="49" fontId="4" fillId="0" borderId="1" xfId="0" applyNumberFormat="1" applyFont="1" applyBorder="1" applyAlignment="1">
      <alignment horizontal="center" vertical="top"/>
    </xf>
    <xf numFmtId="3" fontId="37" fillId="0" borderId="1" xfId="0" applyNumberFormat="1" applyFont="1" applyBorder="1" applyAlignment="1">
      <alignment horizontal="center" vertical="top"/>
    </xf>
    <xf numFmtId="0" fontId="5" fillId="0" borderId="1" xfId="1" applyBorder="1" applyAlignment="1" applyProtection="1">
      <alignment horizontal="center" vertical="top"/>
    </xf>
    <xf numFmtId="0" fontId="36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4" fillId="7" borderId="1" xfId="0" applyFont="1" applyFill="1" applyBorder="1" applyAlignment="1">
      <alignment horizontal="center" vertical="top"/>
    </xf>
    <xf numFmtId="0" fontId="4" fillId="7" borderId="1" xfId="0" applyFont="1" applyFill="1" applyBorder="1" applyAlignment="1">
      <alignment vertical="top"/>
    </xf>
    <xf numFmtId="0" fontId="36" fillId="0" borderId="1" xfId="0" applyFont="1" applyFill="1" applyBorder="1" applyAlignment="1">
      <alignment horizontal="left" vertical="top"/>
    </xf>
    <xf numFmtId="0" fontId="11" fillId="0" borderId="2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 wrapText="1"/>
    </xf>
    <xf numFmtId="0" fontId="12" fillId="0" borderId="0" xfId="0" applyFont="1" applyAlignment="1">
      <alignment vertical="top"/>
    </xf>
    <xf numFmtId="0" fontId="13" fillId="0" borderId="0" xfId="0" applyFont="1" applyBorder="1" applyAlignment="1">
      <alignment vertical="top" wrapText="1"/>
    </xf>
    <xf numFmtId="0" fontId="13" fillId="3" borderId="2" xfId="0" applyFont="1" applyFill="1" applyBorder="1" applyAlignment="1">
      <alignment horizontal="center" vertical="top" wrapText="1"/>
    </xf>
    <xf numFmtId="0" fontId="13" fillId="3" borderId="3" xfId="0" applyFont="1" applyFill="1" applyBorder="1" applyAlignment="1">
      <alignment vertical="top" wrapText="1"/>
    </xf>
    <xf numFmtId="0" fontId="13" fillId="3" borderId="4" xfId="0" applyFont="1" applyFill="1" applyBorder="1" applyAlignment="1">
      <alignment vertical="top" wrapText="1"/>
    </xf>
    <xf numFmtId="0" fontId="13" fillId="3" borderId="5" xfId="0" applyFont="1" applyFill="1" applyBorder="1" applyAlignment="1">
      <alignment horizontal="center" vertical="top" wrapText="1"/>
    </xf>
    <xf numFmtId="0" fontId="14" fillId="3" borderId="5" xfId="0" applyFont="1" applyFill="1" applyBorder="1" applyAlignment="1">
      <alignment horizontal="center" vertical="top"/>
    </xf>
    <xf numFmtId="0" fontId="12" fillId="0" borderId="1" xfId="0" applyFont="1" applyBorder="1" applyAlignment="1">
      <alignment vertical="top"/>
    </xf>
    <xf numFmtId="0" fontId="13" fillId="3" borderId="1" xfId="0" applyFont="1" applyFill="1" applyBorder="1" applyAlignment="1">
      <alignment vertical="top" wrapText="1"/>
    </xf>
    <xf numFmtId="0" fontId="13" fillId="0" borderId="5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3" fillId="3" borderId="1" xfId="0" applyFont="1" applyFill="1" applyBorder="1" applyAlignment="1">
      <alignment vertical="top"/>
    </xf>
    <xf numFmtId="3" fontId="13" fillId="0" borderId="5" xfId="0" applyNumberFormat="1" applyFont="1" applyBorder="1" applyAlignment="1">
      <alignment horizontal="right" vertical="top"/>
    </xf>
    <xf numFmtId="168" fontId="12" fillId="0" borderId="1" xfId="2" applyNumberFormat="1" applyFont="1" applyBorder="1" applyAlignment="1">
      <alignment horizontal="right" vertical="top"/>
    </xf>
    <xf numFmtId="168" fontId="13" fillId="0" borderId="1" xfId="2" applyNumberFormat="1" applyFont="1" applyBorder="1" applyAlignment="1">
      <alignment horizontal="right" vertical="top"/>
    </xf>
    <xf numFmtId="0" fontId="12" fillId="0" borderId="6" xfId="0" applyFont="1" applyFill="1" applyBorder="1" applyAlignment="1">
      <alignment vertical="top"/>
    </xf>
    <xf numFmtId="165" fontId="12" fillId="0" borderId="6" xfId="2" applyFont="1" applyFill="1" applyBorder="1" applyAlignment="1">
      <alignment vertical="top"/>
    </xf>
    <xf numFmtId="0" fontId="13" fillId="8" borderId="7" xfId="0" applyFont="1" applyFill="1" applyBorder="1" applyAlignment="1">
      <alignment vertical="top" wrapText="1"/>
    </xf>
    <xf numFmtId="3" fontId="13" fillId="8" borderId="7" xfId="0" applyNumberFormat="1" applyFont="1" applyFill="1" applyBorder="1" applyAlignment="1">
      <alignment vertical="top"/>
    </xf>
    <xf numFmtId="0" fontId="13" fillId="0" borderId="8" xfId="0" applyFont="1" applyBorder="1" applyAlignment="1">
      <alignment vertical="top"/>
    </xf>
    <xf numFmtId="3" fontId="13" fillId="0" borderId="8" xfId="0" applyNumberFormat="1" applyFont="1" applyBorder="1" applyAlignment="1">
      <alignment vertical="top"/>
    </xf>
    <xf numFmtId="3" fontId="12" fillId="0" borderId="8" xfId="0" applyNumberFormat="1" applyFont="1" applyBorder="1" applyAlignment="1">
      <alignment vertical="top"/>
    </xf>
    <xf numFmtId="0" fontId="12" fillId="0" borderId="8" xfId="0" applyFont="1" applyBorder="1" applyAlignment="1">
      <alignment vertical="top"/>
    </xf>
    <xf numFmtId="0" fontId="13" fillId="0" borderId="0" xfId="0" applyFont="1" applyFill="1" applyBorder="1" applyAlignment="1">
      <alignment horizontal="center" vertical="top" readingOrder="1"/>
    </xf>
    <xf numFmtId="0" fontId="13" fillId="0" borderId="0" xfId="0" applyFont="1" applyFill="1" applyBorder="1" applyAlignment="1">
      <alignment vertical="top" readingOrder="1"/>
    </xf>
    <xf numFmtId="0" fontId="14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vertical="top"/>
    </xf>
    <xf numFmtId="3" fontId="13" fillId="0" borderId="0" xfId="0" applyNumberFormat="1" applyFont="1" applyFill="1" applyBorder="1" applyAlignment="1">
      <alignment horizontal="right" vertical="top"/>
    </xf>
    <xf numFmtId="3" fontId="14" fillId="0" borderId="0" xfId="0" applyNumberFormat="1" applyFont="1" applyFill="1" applyBorder="1" applyAlignment="1">
      <alignment vertical="top"/>
    </xf>
    <xf numFmtId="0" fontId="13" fillId="0" borderId="0" xfId="0" applyFont="1" applyFill="1" applyBorder="1" applyAlignment="1">
      <alignment vertical="top"/>
    </xf>
    <xf numFmtId="0" fontId="12" fillId="0" borderId="0" xfId="0" applyFont="1" applyAlignment="1">
      <alignment vertical="top" wrapText="1"/>
    </xf>
    <xf numFmtId="171" fontId="12" fillId="0" borderId="0" xfId="2" applyNumberFormat="1" applyFont="1" applyAlignment="1">
      <alignment horizontal="right" vertical="top"/>
    </xf>
    <xf numFmtId="0" fontId="12" fillId="0" borderId="0" xfId="0" applyFont="1" applyAlignment="1"/>
    <xf numFmtId="0" fontId="17" fillId="0" borderId="0" xfId="5" applyFont="1" applyBorder="1" applyAlignment="1">
      <alignment vertical="top"/>
    </xf>
    <xf numFmtId="0" fontId="18" fillId="0" borderId="0" xfId="0" applyFont="1" applyAlignment="1">
      <alignment vertical="top"/>
    </xf>
    <xf numFmtId="4" fontId="17" fillId="0" borderId="0" xfId="5" applyNumberFormat="1" applyFont="1" applyBorder="1" applyAlignment="1">
      <alignment vertical="top" wrapText="1"/>
    </xf>
    <xf numFmtId="166" fontId="17" fillId="0" borderId="0" xfId="5" applyNumberFormat="1" applyFont="1" applyBorder="1" applyAlignment="1">
      <alignment horizontal="right" vertical="top" wrapText="1"/>
    </xf>
    <xf numFmtId="167" fontId="17" fillId="0" borderId="0" xfId="5" applyNumberFormat="1" applyFont="1" applyBorder="1" applyAlignment="1">
      <alignment horizontal="right" vertical="top" wrapText="1"/>
    </xf>
    <xf numFmtId="0" fontId="19" fillId="0" borderId="0" xfId="5" applyFont="1" applyBorder="1" applyAlignment="1">
      <alignment horizontal="center" vertical="top"/>
    </xf>
    <xf numFmtId="0" fontId="17" fillId="0" borderId="0" xfId="5" applyFont="1" applyBorder="1" applyAlignment="1">
      <alignment horizontal="right" vertical="top" wrapText="1"/>
    </xf>
    <xf numFmtId="0" fontId="18" fillId="0" borderId="0" xfId="0" applyFont="1" applyAlignment="1">
      <alignment vertical="top" wrapText="1"/>
    </xf>
    <xf numFmtId="0" fontId="17" fillId="0" borderId="0" xfId="5" applyFont="1" applyBorder="1" applyAlignment="1">
      <alignment horizontal="center" vertical="top"/>
    </xf>
    <xf numFmtId="170" fontId="20" fillId="0" borderId="0" xfId="5" applyNumberFormat="1" applyFont="1" applyBorder="1" applyAlignment="1">
      <alignment horizontal="center" vertical="top"/>
    </xf>
    <xf numFmtId="49" fontId="17" fillId="0" borderId="0" xfId="5" applyNumberFormat="1" applyFont="1" applyBorder="1" applyAlignment="1">
      <alignment vertical="top"/>
    </xf>
    <xf numFmtId="0" fontId="21" fillId="0" borderId="0" xfId="0" applyFont="1" applyBorder="1" applyAlignment="1">
      <alignment vertical="top"/>
    </xf>
    <xf numFmtId="0" fontId="22" fillId="0" borderId="0" xfId="5" applyFont="1" applyFill="1" applyBorder="1" applyAlignment="1">
      <alignment horizontal="left" vertical="top"/>
    </xf>
    <xf numFmtId="4" fontId="18" fillId="0" borderId="0" xfId="0" applyNumberFormat="1" applyFont="1" applyAlignment="1">
      <alignment vertical="top" wrapText="1"/>
    </xf>
    <xf numFmtId="0" fontId="17" fillId="0" borderId="0" xfId="5" applyFont="1" applyBorder="1" applyAlignment="1">
      <alignment vertical="top" wrapText="1"/>
    </xf>
    <xf numFmtId="0" fontId="17" fillId="0" borderId="0" xfId="5" applyFont="1" applyBorder="1" applyAlignment="1">
      <alignment horizontal="center" vertical="top" wrapText="1"/>
    </xf>
    <xf numFmtId="170" fontId="20" fillId="0" borderId="0" xfId="5" applyNumberFormat="1" applyFont="1" applyBorder="1" applyAlignment="1">
      <alignment horizontal="center" vertical="top" wrapText="1"/>
    </xf>
    <xf numFmtId="0" fontId="19" fillId="0" borderId="0" xfId="5" applyFont="1" applyBorder="1" applyAlignment="1">
      <alignment horizontal="center" vertical="top" wrapText="1"/>
    </xf>
    <xf numFmtId="49" fontId="17" fillId="0" borderId="0" xfId="5" applyNumberFormat="1" applyFont="1" applyBorder="1" applyAlignment="1">
      <alignment vertical="top" wrapText="1"/>
    </xf>
    <xf numFmtId="0" fontId="23" fillId="0" borderId="0" xfId="0" applyFont="1" applyBorder="1" applyAlignment="1">
      <alignment horizontal="left" vertical="top"/>
    </xf>
    <xf numFmtId="4" fontId="24" fillId="0" borderId="0" xfId="0" applyNumberFormat="1" applyFont="1" applyAlignment="1">
      <alignment vertical="top"/>
    </xf>
    <xf numFmtId="0" fontId="18" fillId="0" borderId="9" xfId="0" applyFont="1" applyBorder="1" applyAlignment="1">
      <alignment vertical="top"/>
    </xf>
    <xf numFmtId="0" fontId="21" fillId="0" borderId="0" xfId="0" applyFont="1" applyAlignment="1">
      <alignment vertical="top"/>
    </xf>
    <xf numFmtId="0" fontId="18" fillId="0" borderId="0" xfId="0" applyFont="1" applyAlignment="1">
      <alignment horizontal="center" vertical="top" wrapText="1"/>
    </xf>
    <xf numFmtId="0" fontId="16" fillId="0" borderId="0" xfId="0" applyFont="1" applyFill="1" applyBorder="1" applyAlignment="1">
      <alignment vertical="top"/>
    </xf>
    <xf numFmtId="0" fontId="25" fillId="0" borderId="0" xfId="0" applyFont="1" applyAlignment="1">
      <alignment vertical="top"/>
    </xf>
    <xf numFmtId="0" fontId="19" fillId="0" borderId="1" xfId="5" applyFont="1" applyFill="1" applyBorder="1" applyAlignment="1">
      <alignment horizontal="center" vertical="top" wrapText="1"/>
    </xf>
    <xf numFmtId="0" fontId="16" fillId="0" borderId="0" xfId="0" applyFont="1" applyBorder="1" applyAlignment="1">
      <alignment vertical="top"/>
    </xf>
    <xf numFmtId="0" fontId="16" fillId="0" borderId="0" xfId="0" applyFont="1" applyAlignment="1">
      <alignment horizontal="center" vertical="top" wrapText="1"/>
    </xf>
    <xf numFmtId="4" fontId="26" fillId="0" borderId="2" xfId="5" applyNumberFormat="1" applyFont="1" applyFill="1" applyBorder="1" applyAlignment="1">
      <alignment horizontal="center" vertical="top" wrapText="1"/>
    </xf>
    <xf numFmtId="3" fontId="26" fillId="0" borderId="2" xfId="5" applyNumberFormat="1" applyFont="1" applyFill="1" applyBorder="1" applyAlignment="1">
      <alignment horizontal="center" vertical="top" wrapText="1"/>
    </xf>
    <xf numFmtId="0" fontId="18" fillId="0" borderId="0" xfId="0" applyFont="1" applyFill="1" applyAlignment="1">
      <alignment vertical="top"/>
    </xf>
    <xf numFmtId="0" fontId="23" fillId="0" borderId="0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vertical="top"/>
    </xf>
    <xf numFmtId="49" fontId="18" fillId="0" borderId="0" xfId="0" applyNumberFormat="1" applyFont="1" applyAlignment="1">
      <alignment vertical="top"/>
    </xf>
    <xf numFmtId="0" fontId="21" fillId="0" borderId="0" xfId="0" applyFont="1" applyAlignment="1">
      <alignment horizontal="left" vertical="top" wrapText="1"/>
    </xf>
    <xf numFmtId="166" fontId="18" fillId="0" borderId="0" xfId="0" applyNumberFormat="1" applyFont="1" applyAlignment="1">
      <alignment horizontal="right" vertical="top" wrapText="1"/>
    </xf>
    <xf numFmtId="167" fontId="18" fillId="0" borderId="0" xfId="0" applyNumberFormat="1" applyFont="1" applyAlignment="1">
      <alignment horizontal="right" vertical="top" wrapText="1"/>
    </xf>
    <xf numFmtId="0" fontId="16" fillId="0" borderId="0" xfId="0" applyFont="1" applyAlignment="1">
      <alignment horizontal="center" vertical="top"/>
    </xf>
    <xf numFmtId="0" fontId="18" fillId="0" borderId="0" xfId="0" applyFont="1" applyAlignment="1">
      <alignment horizontal="right" vertical="top" wrapText="1"/>
    </xf>
    <xf numFmtId="0" fontId="18" fillId="0" borderId="0" xfId="0" applyFont="1" applyAlignment="1">
      <alignment horizontal="center" vertical="top"/>
    </xf>
    <xf numFmtId="170" fontId="20" fillId="0" borderId="0" xfId="0" applyNumberFormat="1" applyFont="1" applyAlignment="1">
      <alignment horizontal="center" vertical="top"/>
    </xf>
    <xf numFmtId="0" fontId="18" fillId="7" borderId="0" xfId="0" applyFont="1" applyFill="1" applyBorder="1" applyAlignment="1">
      <alignment vertical="top"/>
    </xf>
    <xf numFmtId="0" fontId="23" fillId="7" borderId="0" xfId="0" applyFont="1" applyFill="1" applyBorder="1" applyAlignment="1">
      <alignment horizontal="left" vertical="top" wrapText="1"/>
    </xf>
    <xf numFmtId="0" fontId="16" fillId="7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right" vertical="top" readingOrder="1"/>
    </xf>
    <xf numFmtId="0" fontId="13" fillId="0" borderId="0" xfId="0" applyFont="1" applyFill="1" applyBorder="1" applyAlignment="1">
      <alignment horizontal="right" vertical="top"/>
    </xf>
    <xf numFmtId="0" fontId="0" fillId="0" borderId="1" xfId="0" applyBorder="1"/>
    <xf numFmtId="49" fontId="6" fillId="7" borderId="1" xfId="0" applyNumberFormat="1" applyFont="1" applyFill="1" applyBorder="1" applyAlignment="1">
      <alignment horizontal="center" vertical="top"/>
    </xf>
    <xf numFmtId="0" fontId="5" fillId="7" borderId="1" xfId="1" applyFill="1" applyBorder="1" applyAlignment="1" applyProtection="1">
      <alignment horizontal="center" vertical="top"/>
    </xf>
    <xf numFmtId="0" fontId="37" fillId="7" borderId="1" xfId="0" applyFont="1" applyFill="1" applyBorder="1" applyAlignment="1">
      <alignment horizontal="center" vertical="top"/>
    </xf>
    <xf numFmtId="0" fontId="37" fillId="7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vertical="top" wrapText="1"/>
    </xf>
    <xf numFmtId="0" fontId="1" fillId="7" borderId="1" xfId="0" applyFont="1" applyFill="1" applyBorder="1" applyAlignment="1">
      <alignment vertical="top"/>
    </xf>
    <xf numFmtId="0" fontId="1" fillId="7" borderId="0" xfId="0" applyFont="1" applyFill="1" applyAlignment="1">
      <alignment vertical="top"/>
    </xf>
    <xf numFmtId="0" fontId="18" fillId="9" borderId="0" xfId="0" applyFont="1" applyFill="1" applyBorder="1" applyAlignment="1">
      <alignment vertical="top"/>
    </xf>
    <xf numFmtId="2" fontId="36" fillId="0" borderId="1" xfId="0" applyNumberFormat="1" applyFont="1" applyFill="1" applyBorder="1" applyAlignment="1">
      <alignment vertical="top" readingOrder="1"/>
    </xf>
    <xf numFmtId="2" fontId="39" fillId="0" borderId="1" xfId="0" applyNumberFormat="1" applyFont="1" applyFill="1" applyBorder="1" applyAlignment="1">
      <alignment horizontal="right" vertical="top"/>
    </xf>
    <xf numFmtId="0" fontId="4" fillId="3" borderId="2" xfId="0" applyFont="1" applyFill="1" applyBorder="1" applyAlignment="1">
      <alignment horizontal="center" vertical="top" wrapText="1"/>
    </xf>
    <xf numFmtId="0" fontId="18" fillId="7" borderId="1" xfId="0" applyFont="1" applyFill="1" applyBorder="1" applyAlignment="1">
      <alignment vertical="top" wrapText="1"/>
    </xf>
    <xf numFmtId="14" fontId="18" fillId="7" borderId="1" xfId="0" applyNumberFormat="1" applyFont="1" applyFill="1" applyBorder="1" applyAlignment="1">
      <alignment horizontal="right" vertical="top" wrapText="1"/>
    </xf>
    <xf numFmtId="167" fontId="1" fillId="7" borderId="1" xfId="0" applyNumberFormat="1" applyFont="1" applyFill="1" applyBorder="1" applyAlignment="1">
      <alignment horizontal="right" vertical="top" wrapText="1"/>
    </xf>
    <xf numFmtId="169" fontId="18" fillId="7" borderId="1" xfId="0" applyNumberFormat="1" applyFont="1" applyFill="1" applyBorder="1" applyAlignment="1">
      <alignment horizontal="right" vertical="top" wrapText="1"/>
    </xf>
    <xf numFmtId="0" fontId="21" fillId="7" borderId="1" xfId="0" applyFont="1" applyFill="1" applyBorder="1" applyAlignment="1">
      <alignment vertical="top" wrapText="1"/>
    </xf>
    <xf numFmtId="14" fontId="1" fillId="7" borderId="1" xfId="0" applyNumberFormat="1" applyFont="1" applyFill="1" applyBorder="1" applyAlignment="1">
      <alignment horizontal="right" vertical="top" wrapText="1"/>
    </xf>
    <xf numFmtId="14" fontId="18" fillId="7" borderId="1" xfId="0" applyNumberFormat="1" applyFont="1" applyFill="1" applyBorder="1" applyAlignment="1">
      <alignment vertical="top" wrapText="1"/>
    </xf>
    <xf numFmtId="0" fontId="16" fillId="7" borderId="1" xfId="0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vertical="top" wrapText="1"/>
    </xf>
    <xf numFmtId="14" fontId="21" fillId="7" borderId="1" xfId="0" applyNumberFormat="1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center" vertical="top" wrapText="1"/>
    </xf>
    <xf numFmtId="169" fontId="18" fillId="7" borderId="1" xfId="0" applyNumberFormat="1" applyFont="1" applyFill="1" applyBorder="1" applyAlignment="1">
      <alignment vertical="top" wrapText="1"/>
    </xf>
    <xf numFmtId="4" fontId="18" fillId="7" borderId="1" xfId="0" applyNumberFormat="1" applyFont="1" applyFill="1" applyBorder="1" applyAlignment="1" applyProtection="1">
      <alignment horizontal="right" vertical="top" wrapText="1"/>
      <protection locked="0"/>
    </xf>
    <xf numFmtId="3" fontId="18" fillId="7" borderId="1" xfId="0" applyNumberFormat="1" applyFont="1" applyFill="1" applyBorder="1" applyAlignment="1">
      <alignment horizontal="right" vertical="top" wrapText="1"/>
    </xf>
    <xf numFmtId="0" fontId="18" fillId="7" borderId="1" xfId="0" applyFont="1" applyFill="1" applyBorder="1" applyAlignment="1">
      <alignment horizontal="center" vertical="top" wrapText="1"/>
    </xf>
    <xf numFmtId="0" fontId="18" fillId="7" borderId="0" xfId="0" applyFont="1" applyFill="1" applyAlignment="1">
      <alignment vertical="top"/>
    </xf>
    <xf numFmtId="4" fontId="18" fillId="7" borderId="1" xfId="0" applyNumberFormat="1" applyFont="1" applyFill="1" applyBorder="1" applyAlignment="1">
      <alignment vertical="top" wrapText="1"/>
    </xf>
    <xf numFmtId="22" fontId="18" fillId="7" borderId="1" xfId="0" applyNumberFormat="1" applyFont="1" applyFill="1" applyBorder="1" applyAlignment="1" applyProtection="1">
      <alignment horizontal="left" vertical="top" wrapText="1"/>
      <protection locked="0"/>
    </xf>
    <xf numFmtId="3" fontId="18" fillId="7" borderId="1" xfId="0" applyNumberFormat="1" applyFont="1" applyFill="1" applyBorder="1" applyAlignment="1">
      <alignment vertical="top" wrapText="1"/>
    </xf>
    <xf numFmtId="14" fontId="1" fillId="7" borderId="1" xfId="0" applyNumberFormat="1" applyFont="1" applyFill="1" applyBorder="1" applyAlignment="1">
      <alignment vertical="top" wrapText="1"/>
    </xf>
    <xf numFmtId="0" fontId="41" fillId="0" borderId="1" xfId="0" applyFont="1" applyBorder="1" applyAlignment="1">
      <alignment vertical="top" wrapText="1"/>
    </xf>
    <xf numFmtId="0" fontId="27" fillId="0" borderId="0" xfId="0" applyFont="1" applyAlignment="1">
      <alignment vertical="center" wrapText="1"/>
    </xf>
    <xf numFmtId="0" fontId="18" fillId="9" borderId="0" xfId="0" applyFont="1" applyFill="1" applyAlignment="1">
      <alignment vertical="top"/>
    </xf>
    <xf numFmtId="14" fontId="18" fillId="0" borderId="0" xfId="0" applyNumberFormat="1" applyFont="1" applyFill="1" applyAlignment="1">
      <alignment vertical="top"/>
    </xf>
    <xf numFmtId="3" fontId="36" fillId="0" borderId="8" xfId="0" applyNumberFormat="1" applyFont="1" applyBorder="1" applyAlignment="1">
      <alignment vertical="top"/>
    </xf>
    <xf numFmtId="3" fontId="13" fillId="0" borderId="0" xfId="0" applyNumberFormat="1" applyFont="1" applyFill="1" applyBorder="1" applyAlignment="1">
      <alignment vertical="top"/>
    </xf>
    <xf numFmtId="0" fontId="25" fillId="0" borderId="0" xfId="0" applyFont="1" applyAlignment="1">
      <alignment vertical="center"/>
    </xf>
    <xf numFmtId="0" fontId="1" fillId="0" borderId="1" xfId="0" applyFont="1" applyFill="1" applyBorder="1" applyAlignment="1">
      <alignment vertical="top" wrapText="1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28" fillId="0" borderId="0" xfId="5" applyFont="1" applyBorder="1" applyAlignment="1">
      <alignment horizontal="left" vertical="top"/>
    </xf>
    <xf numFmtId="2" fontId="18" fillId="7" borderId="1" xfId="0" applyNumberFormat="1" applyFont="1" applyFill="1" applyBorder="1" applyAlignment="1">
      <alignment horizontal="center" vertical="top" wrapText="1"/>
    </xf>
    <xf numFmtId="0" fontId="4" fillId="7" borderId="0" xfId="0" applyFont="1" applyFill="1" applyAlignment="1">
      <alignment horizontal="center" vertical="top" wrapText="1"/>
    </xf>
    <xf numFmtId="0" fontId="3" fillId="10" borderId="1" xfId="5" applyFont="1" applyFill="1" applyBorder="1" applyAlignment="1">
      <alignment horizontal="center" vertical="top" wrapText="1"/>
    </xf>
    <xf numFmtId="4" fontId="26" fillId="10" borderId="2" xfId="5" applyNumberFormat="1" applyFont="1" applyFill="1" applyBorder="1" applyAlignment="1">
      <alignment horizontal="center" vertical="top" wrapText="1"/>
    </xf>
    <xf numFmtId="4" fontId="1" fillId="10" borderId="1" xfId="0" applyNumberFormat="1" applyFont="1" applyFill="1" applyBorder="1" applyAlignment="1" applyProtection="1">
      <alignment horizontal="right" vertical="top"/>
      <protection locked="0"/>
    </xf>
    <xf numFmtId="0" fontId="28" fillId="0" borderId="9" xfId="5" applyFont="1" applyBorder="1" applyAlignment="1">
      <alignment vertical="top"/>
    </xf>
    <xf numFmtId="3" fontId="26" fillId="10" borderId="2" xfId="5" applyNumberFormat="1" applyFont="1" applyFill="1" applyBorder="1" applyAlignment="1">
      <alignment horizontal="center" vertical="top" wrapText="1"/>
    </xf>
    <xf numFmtId="3" fontId="18" fillId="10" borderId="1" xfId="0" applyNumberFormat="1" applyFont="1" applyFill="1" applyBorder="1" applyAlignment="1">
      <alignment vertical="top" wrapText="1"/>
    </xf>
    <xf numFmtId="2" fontId="18" fillId="10" borderId="1" xfId="0" applyNumberFormat="1" applyFont="1" applyFill="1" applyBorder="1" applyAlignment="1">
      <alignment horizontal="center" vertical="top" wrapText="1"/>
    </xf>
    <xf numFmtId="0" fontId="18" fillId="10" borderId="1" xfId="0" applyFont="1" applyFill="1" applyBorder="1" applyAlignment="1">
      <alignment horizontal="center" vertical="top" wrapText="1"/>
    </xf>
    <xf numFmtId="0" fontId="18" fillId="7" borderId="0" xfId="0" applyFont="1" applyFill="1" applyAlignment="1">
      <alignment horizontal="center" vertical="top" wrapText="1"/>
    </xf>
    <xf numFmtId="0" fontId="16" fillId="7" borderId="0" xfId="0" applyFont="1" applyFill="1" applyAlignment="1">
      <alignment horizontal="center" vertical="top" wrapText="1"/>
    </xf>
    <xf numFmtId="14" fontId="18" fillId="7" borderId="0" xfId="0" applyNumberFormat="1" applyFont="1" applyFill="1" applyAlignment="1">
      <alignment vertical="top"/>
    </xf>
    <xf numFmtId="0" fontId="18" fillId="7" borderId="0" xfId="0" applyFont="1" applyFill="1" applyAlignment="1">
      <alignment vertical="top" wrapText="1"/>
    </xf>
    <xf numFmtId="0" fontId="29" fillId="0" borderId="0" xfId="0" applyFont="1" applyBorder="1" applyAlignment="1">
      <alignment horizontal="left" vertical="top"/>
    </xf>
    <xf numFmtId="0" fontId="13" fillId="10" borderId="1" xfId="0" applyFont="1" applyFill="1" applyBorder="1" applyAlignment="1">
      <alignment vertical="top" wrapText="1"/>
    </xf>
    <xf numFmtId="3" fontId="13" fillId="10" borderId="5" xfId="0" applyNumberFormat="1" applyFont="1" applyFill="1" applyBorder="1" applyAlignment="1">
      <alignment horizontal="right" vertical="top"/>
    </xf>
    <xf numFmtId="168" fontId="12" fillId="10" borderId="1" xfId="2" applyNumberFormat="1" applyFont="1" applyFill="1" applyBorder="1" applyAlignment="1">
      <alignment horizontal="right" vertical="top"/>
    </xf>
    <xf numFmtId="168" fontId="12" fillId="10" borderId="1" xfId="2" applyNumberFormat="1" applyFont="1" applyFill="1" applyBorder="1" applyAlignment="1">
      <alignment vertical="top"/>
    </xf>
    <xf numFmtId="0" fontId="30" fillId="0" borderId="0" xfId="5" applyFont="1" applyBorder="1" applyAlignment="1">
      <alignment vertical="top"/>
    </xf>
    <xf numFmtId="0" fontId="31" fillId="0" borderId="0" xfId="0" applyFont="1" applyAlignment="1">
      <alignment vertical="top"/>
    </xf>
    <xf numFmtId="0" fontId="31" fillId="0" borderId="0" xfId="0" applyFont="1" applyAlignment="1">
      <alignment horizontal="left" vertical="top" wrapText="1"/>
    </xf>
    <xf numFmtId="0" fontId="31" fillId="0" borderId="0" xfId="0" applyFont="1" applyAlignment="1">
      <alignment vertical="top" wrapText="1"/>
    </xf>
    <xf numFmtId="0" fontId="30" fillId="0" borderId="0" xfId="5" applyFont="1" applyBorder="1" applyAlignment="1">
      <alignment horizontal="left" vertical="top"/>
    </xf>
    <xf numFmtId="0" fontId="31" fillId="0" borderId="0" xfId="5" applyFont="1" applyFill="1" applyBorder="1" applyAlignment="1">
      <alignment horizontal="center" vertical="top"/>
    </xf>
    <xf numFmtId="4" fontId="31" fillId="0" borderId="0" xfId="5" applyNumberFormat="1" applyFont="1" applyBorder="1" applyAlignment="1">
      <alignment vertical="top" wrapText="1"/>
    </xf>
    <xf numFmtId="0" fontId="31" fillId="0" borderId="0" xfId="5" applyFont="1" applyBorder="1" applyAlignment="1">
      <alignment vertical="top"/>
    </xf>
    <xf numFmtId="0" fontId="30" fillId="0" borderId="0" xfId="5" applyFont="1" applyFill="1" applyBorder="1" applyAlignment="1">
      <alignment horizontal="left" vertical="top"/>
    </xf>
    <xf numFmtId="4" fontId="31" fillId="0" borderId="0" xfId="0" applyNumberFormat="1" applyFont="1" applyAlignment="1">
      <alignment vertical="top" wrapText="1"/>
    </xf>
    <xf numFmtId="0" fontId="1" fillId="3" borderId="5" xfId="0" applyFont="1" applyFill="1" applyBorder="1" applyAlignment="1">
      <alignment horizontal="center" vertical="top"/>
    </xf>
    <xf numFmtId="0" fontId="30" fillId="0" borderId="0" xfId="5" applyFont="1" applyBorder="1" applyAlignment="1">
      <alignment vertical="top" wrapText="1"/>
    </xf>
    <xf numFmtId="0" fontId="28" fillId="0" borderId="9" xfId="5" applyFont="1" applyBorder="1" applyAlignment="1">
      <alignment vertical="top" wrapText="1"/>
    </xf>
    <xf numFmtId="0" fontId="40" fillId="0" borderId="1" xfId="0" applyFont="1" applyBorder="1" applyAlignment="1">
      <alignment vertical="top" wrapText="1"/>
    </xf>
    <xf numFmtId="0" fontId="40" fillId="0" borderId="1" xfId="0" applyFont="1" applyBorder="1" applyAlignment="1">
      <alignment vertical="top"/>
    </xf>
    <xf numFmtId="164" fontId="22" fillId="4" borderId="12" xfId="5" applyNumberFormat="1" applyFont="1" applyFill="1" applyBorder="1" applyAlignment="1">
      <alignment horizontal="center" vertical="top" wrapText="1"/>
    </xf>
    <xf numFmtId="14" fontId="18" fillId="0" borderId="1" xfId="0" applyNumberFormat="1" applyFont="1" applyFill="1" applyBorder="1" applyAlignment="1">
      <alignment vertical="top" wrapText="1"/>
    </xf>
    <xf numFmtId="3" fontId="0" fillId="0" borderId="0" xfId="0" applyNumberFormat="1"/>
    <xf numFmtId="0" fontId="1" fillId="0" borderId="0" xfId="0" applyFont="1"/>
    <xf numFmtId="4" fontId="0" fillId="0" borderId="0" xfId="0" applyNumberFormat="1"/>
    <xf numFmtId="4" fontId="18" fillId="7" borderId="13" xfId="0" applyNumberFormat="1" applyFont="1" applyFill="1" applyBorder="1" applyAlignment="1">
      <alignment vertical="top" wrapText="1"/>
    </xf>
    <xf numFmtId="14" fontId="0" fillId="0" borderId="1" xfId="0" applyNumberFormat="1" applyBorder="1" applyAlignment="1">
      <alignment horizontal="left"/>
    </xf>
    <xf numFmtId="14" fontId="38" fillId="7" borderId="1" xfId="0" applyNumberFormat="1" applyFont="1" applyFill="1" applyBorder="1"/>
    <xf numFmtId="14" fontId="0" fillId="0" borderId="1" xfId="0" applyNumberFormat="1" applyBorder="1" applyAlignment="1">
      <alignment wrapText="1"/>
    </xf>
    <xf numFmtId="14" fontId="0" fillId="7" borderId="1" xfId="0" applyNumberFormat="1" applyFill="1" applyBorder="1"/>
    <xf numFmtId="14" fontId="1" fillId="0" borderId="1" xfId="0" applyNumberFormat="1" applyFont="1" applyFill="1" applyBorder="1"/>
    <xf numFmtId="14" fontId="1" fillId="0" borderId="1" xfId="0" applyNumberFormat="1" applyFont="1" applyBorder="1"/>
    <xf numFmtId="14" fontId="1" fillId="0" borderId="1" xfId="0" applyNumberFormat="1" applyFont="1" applyBorder="1" applyAlignment="1">
      <alignment wrapText="1"/>
    </xf>
    <xf numFmtId="14" fontId="0" fillId="0" borderId="1" xfId="0" applyNumberFormat="1" applyBorder="1"/>
    <xf numFmtId="3" fontId="42" fillId="0" borderId="1" xfId="0" applyNumberFormat="1" applyFont="1" applyBorder="1"/>
    <xf numFmtId="4" fontId="43" fillId="0" borderId="0" xfId="0" applyNumberFormat="1" applyFont="1"/>
    <xf numFmtId="169" fontId="18" fillId="7" borderId="1" xfId="0" applyNumberFormat="1" applyFont="1" applyFill="1" applyBorder="1" applyAlignment="1">
      <alignment horizontal="left" vertical="top" wrapText="1"/>
    </xf>
    <xf numFmtId="14" fontId="0" fillId="0" borderId="1" xfId="0" applyNumberFormat="1" applyBorder="1" applyAlignment="1">
      <alignment horizontal="left" wrapText="1"/>
    </xf>
    <xf numFmtId="14" fontId="1" fillId="0" borderId="1" xfId="0" applyNumberFormat="1" applyFont="1" applyBorder="1" applyAlignment="1">
      <alignment horizontal="left" wrapText="1"/>
    </xf>
    <xf numFmtId="14" fontId="0" fillId="0" borderId="1" xfId="0" applyNumberFormat="1" applyBorder="1" applyAlignment="1">
      <alignment horizontal="left" vertical="top"/>
    </xf>
    <xf numFmtId="14" fontId="0" fillId="0" borderId="1" xfId="0" applyNumberFormat="1" applyFill="1" applyBorder="1"/>
    <xf numFmtId="4" fontId="40" fillId="0" borderId="1" xfId="0" applyNumberFormat="1" applyFont="1" applyBorder="1" applyAlignment="1">
      <alignment vertical="top"/>
    </xf>
    <xf numFmtId="4" fontId="40" fillId="0" borderId="0" xfId="0" applyNumberFormat="1" applyFont="1"/>
    <xf numFmtId="49" fontId="44" fillId="11" borderId="20" xfId="0" applyNumberFormat="1" applyFont="1" applyFill="1" applyBorder="1" applyAlignment="1">
      <alignment horizontal="left"/>
    </xf>
    <xf numFmtId="49" fontId="44" fillId="11" borderId="20" xfId="0" applyNumberFormat="1" applyFont="1" applyFill="1" applyBorder="1" applyAlignment="1">
      <alignment horizontal="right"/>
    </xf>
    <xf numFmtId="4" fontId="44" fillId="11" borderId="20" xfId="0" applyNumberFormat="1" applyFont="1" applyFill="1" applyBorder="1" applyAlignment="1">
      <alignment horizontal="right"/>
    </xf>
    <xf numFmtId="49" fontId="44" fillId="12" borderId="20" xfId="0" applyNumberFormat="1" applyFont="1" applyFill="1" applyBorder="1" applyAlignment="1">
      <alignment horizontal="left"/>
    </xf>
    <xf numFmtId="49" fontId="44" fillId="12" borderId="20" xfId="0" applyNumberFormat="1" applyFont="1" applyFill="1" applyBorder="1" applyAlignment="1">
      <alignment horizontal="right"/>
    </xf>
    <xf numFmtId="4" fontId="44" fillId="12" borderId="20" xfId="0" applyNumberFormat="1" applyFont="1" applyFill="1" applyBorder="1" applyAlignment="1">
      <alignment horizontal="right"/>
    </xf>
    <xf numFmtId="4" fontId="45" fillId="0" borderId="20" xfId="0" applyNumberFormat="1" applyFont="1" applyFill="1" applyBorder="1" applyAlignment="1">
      <alignment horizontal="right"/>
    </xf>
    <xf numFmtId="4" fontId="18" fillId="0" borderId="1" xfId="0" applyNumberFormat="1" applyFont="1" applyFill="1" applyBorder="1" applyAlignment="1">
      <alignment vertical="top" wrapText="1"/>
    </xf>
    <xf numFmtId="4" fontId="40" fillId="0" borderId="0" xfId="0" applyNumberFormat="1" applyFont="1" applyFill="1" applyAlignment="1">
      <alignment vertical="top"/>
    </xf>
    <xf numFmtId="4" fontId="1" fillId="0" borderId="0" xfId="0" applyNumberFormat="1" applyFont="1" applyFill="1"/>
    <xf numFmtId="4" fontId="43" fillId="13" borderId="21" xfId="0" applyNumberFormat="1" applyFont="1" applyFill="1" applyBorder="1" applyAlignment="1">
      <alignment horizontal="right" vertical="top"/>
    </xf>
    <xf numFmtId="0" fontId="46" fillId="0" borderId="0" xfId="0" applyFont="1"/>
    <xf numFmtId="14" fontId="47" fillId="0" borderId="1" xfId="0" applyNumberFormat="1" applyFont="1" applyBorder="1" applyAlignment="1">
      <alignment wrapText="1"/>
    </xf>
    <xf numFmtId="4" fontId="45" fillId="12" borderId="1" xfId="0" applyNumberFormat="1" applyFont="1" applyFill="1" applyBorder="1" applyAlignment="1">
      <alignment horizontal="right" vertical="top"/>
    </xf>
    <xf numFmtId="0" fontId="40" fillId="0" borderId="1" xfId="0" applyFont="1" applyFill="1" applyBorder="1" applyAlignment="1">
      <alignment wrapText="1"/>
    </xf>
    <xf numFmtId="0" fontId="40" fillId="0" borderId="2" xfId="0" applyFont="1" applyBorder="1" applyAlignment="1">
      <alignment vertical="top" wrapText="1"/>
    </xf>
    <xf numFmtId="4" fontId="18" fillId="7" borderId="2" xfId="0" applyNumberFormat="1" applyFont="1" applyFill="1" applyBorder="1" applyAlignment="1">
      <alignment vertical="top" wrapText="1"/>
    </xf>
    <xf numFmtId="4" fontId="18" fillId="7" borderId="2" xfId="0" applyNumberFormat="1" applyFont="1" applyFill="1" applyBorder="1" applyAlignment="1" applyProtection="1">
      <alignment horizontal="right" vertical="top" wrapText="1"/>
      <protection locked="0"/>
    </xf>
    <xf numFmtId="4" fontId="1" fillId="10" borderId="2" xfId="0" applyNumberFormat="1" applyFont="1" applyFill="1" applyBorder="1" applyAlignment="1" applyProtection="1">
      <alignment horizontal="right" vertical="top"/>
      <protection locked="0"/>
    </xf>
    <xf numFmtId="4" fontId="45" fillId="12" borderId="22" xfId="0" applyNumberFormat="1" applyFont="1" applyFill="1" applyBorder="1" applyAlignment="1">
      <alignment horizontal="right" vertical="top"/>
    </xf>
    <xf numFmtId="14" fontId="47" fillId="0" borderId="2" xfId="0" applyNumberFormat="1" applyFont="1" applyBorder="1" applyAlignment="1">
      <alignment wrapText="1"/>
    </xf>
    <xf numFmtId="4" fontId="0" fillId="0" borderId="5" xfId="0" applyNumberFormat="1" applyBorder="1"/>
    <xf numFmtId="3" fontId="42" fillId="0" borderId="5" xfId="0" applyNumberFormat="1" applyFont="1" applyBorder="1"/>
    <xf numFmtId="4" fontId="1" fillId="0" borderId="1" xfId="0" applyNumberFormat="1" applyFont="1" applyFill="1" applyBorder="1" applyAlignment="1" applyProtection="1">
      <alignment horizontal="right" vertical="top"/>
      <protection locked="0"/>
    </xf>
    <xf numFmtId="2" fontId="36" fillId="14" borderId="0" xfId="0" applyNumberFormat="1" applyFont="1" applyFill="1" applyBorder="1" applyAlignment="1">
      <alignment vertical="top" readingOrder="1"/>
    </xf>
    <xf numFmtId="4" fontId="13" fillId="0" borderId="0" xfId="0" applyNumberFormat="1" applyFont="1" applyFill="1" applyBorder="1" applyAlignment="1">
      <alignment vertical="top"/>
    </xf>
    <xf numFmtId="4" fontId="40" fillId="0" borderId="1" xfId="0" applyNumberFormat="1" applyFont="1" applyBorder="1"/>
    <xf numFmtId="4" fontId="40" fillId="0" borderId="1" xfId="0" applyNumberFormat="1" applyFont="1" applyFill="1" applyBorder="1" applyAlignment="1">
      <alignment vertical="top"/>
    </xf>
    <xf numFmtId="4" fontId="18" fillId="0" borderId="0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Border="1"/>
    <xf numFmtId="4" fontId="18" fillId="7" borderId="0" xfId="0" applyNumberFormat="1" applyFont="1" applyFill="1" applyBorder="1" applyAlignment="1">
      <alignment vertical="top" wrapText="1"/>
    </xf>
    <xf numFmtId="49" fontId="44" fillId="11" borderId="23" xfId="0" applyNumberFormat="1" applyFont="1" applyFill="1" applyBorder="1" applyAlignment="1">
      <alignment horizontal="left"/>
    </xf>
    <xf numFmtId="49" fontId="44" fillId="12" borderId="23" xfId="0" applyNumberFormat="1" applyFont="1" applyFill="1" applyBorder="1" applyAlignment="1">
      <alignment horizontal="left"/>
    </xf>
    <xf numFmtId="14" fontId="14" fillId="0" borderId="0" xfId="0" applyNumberFormat="1" applyFont="1" applyFill="1" applyBorder="1" applyAlignment="1">
      <alignment horizontal="center" vertical="top"/>
    </xf>
    <xf numFmtId="14" fontId="1" fillId="0" borderId="0" xfId="0" applyNumberFormat="1" applyFont="1" applyFill="1" applyBorder="1" applyAlignment="1">
      <alignment horizontal="center" vertical="top"/>
    </xf>
    <xf numFmtId="3" fontId="48" fillId="0" borderId="0" xfId="0" applyNumberFormat="1" applyFont="1" applyFill="1" applyBorder="1" applyAlignment="1">
      <alignment horizontal="center" vertical="top"/>
    </xf>
    <xf numFmtId="4" fontId="1" fillId="7" borderId="0" xfId="0" applyNumberFormat="1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10" borderId="11" xfId="0" applyFont="1" applyFill="1" applyBorder="1" applyAlignment="1">
      <alignment horizontal="center" vertical="top"/>
    </xf>
    <xf numFmtId="0" fontId="4" fillId="10" borderId="1" xfId="0" applyFont="1" applyFill="1" applyBorder="1" applyAlignment="1">
      <alignment horizontal="center" vertical="top"/>
    </xf>
    <xf numFmtId="0" fontId="49" fillId="7" borderId="1" xfId="0" applyFont="1" applyFill="1" applyBorder="1" applyAlignment="1">
      <alignment vertical="top" wrapText="1"/>
    </xf>
    <xf numFmtId="0" fontId="5" fillId="0" borderId="1" xfId="1" applyBorder="1" applyAlignment="1" applyProtection="1"/>
    <xf numFmtId="0" fontId="38" fillId="7" borderId="1" xfId="0" applyFont="1" applyFill="1" applyBorder="1" applyAlignment="1">
      <alignment vertical="top" wrapText="1"/>
    </xf>
    <xf numFmtId="0" fontId="34" fillId="0" borderId="1" xfId="0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34" fillId="0" borderId="1" xfId="0" applyFont="1" applyBorder="1" applyAlignment="1">
      <alignment horizontal="left"/>
    </xf>
    <xf numFmtId="3" fontId="34" fillId="0" borderId="1" xfId="0" applyNumberFormat="1" applyFont="1" applyBorder="1" applyAlignment="1">
      <alignment horizontal="left"/>
    </xf>
    <xf numFmtId="0" fontId="25" fillId="0" borderId="10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/>
    </xf>
    <xf numFmtId="0" fontId="50" fillId="0" borderId="1" xfId="0" applyFont="1" applyBorder="1"/>
    <xf numFmtId="0" fontId="25" fillId="0" borderId="1" xfId="0" applyFont="1" applyBorder="1"/>
    <xf numFmtId="0" fontId="51" fillId="0" borderId="1" xfId="0" applyFont="1" applyBorder="1"/>
    <xf numFmtId="0" fontId="25" fillId="0" borderId="1" xfId="0" applyFont="1" applyBorder="1" applyAlignment="1">
      <alignment vertical="center"/>
    </xf>
    <xf numFmtId="0" fontId="5" fillId="13" borderId="1" xfId="1" applyFill="1" applyBorder="1" applyAlignment="1" applyProtection="1">
      <alignment horizontal="left" vertical="top" wrapText="1"/>
    </xf>
    <xf numFmtId="0" fontId="5" fillId="15" borderId="1" xfId="1" applyFill="1" applyBorder="1" applyAlignment="1" applyProtection="1">
      <alignment horizontal="left" vertical="top" wrapText="1"/>
    </xf>
    <xf numFmtId="0" fontId="25" fillId="0" borderId="0" xfId="0" applyFont="1" applyAlignment="1">
      <alignment wrapText="1"/>
    </xf>
    <xf numFmtId="0" fontId="35" fillId="0" borderId="0" xfId="0" applyFont="1" applyAlignment="1">
      <alignment vertical="center" wrapText="1"/>
    </xf>
    <xf numFmtId="0" fontId="41" fillId="7" borderId="1" xfId="0" applyFont="1" applyFill="1" applyBorder="1" applyAlignment="1">
      <alignment vertical="top" wrapText="1"/>
    </xf>
    <xf numFmtId="0" fontId="52" fillId="0" borderId="1" xfId="0" applyFont="1" applyBorder="1" applyAlignment="1">
      <alignment horizontal="left"/>
    </xf>
    <xf numFmtId="0" fontId="52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 wrapText="1"/>
    </xf>
    <xf numFmtId="0" fontId="41" fillId="16" borderId="1" xfId="0" applyFont="1" applyFill="1" applyBorder="1" applyAlignment="1">
      <alignment vertical="top"/>
    </xf>
    <xf numFmtId="0" fontId="36" fillId="16" borderId="1" xfId="0" applyFont="1" applyFill="1" applyBorder="1" applyAlignment="1">
      <alignment vertical="top" wrapText="1"/>
    </xf>
    <xf numFmtId="0" fontId="36" fillId="16" borderId="1" xfId="0" applyFont="1" applyFill="1" applyBorder="1" applyAlignment="1">
      <alignment vertical="top"/>
    </xf>
    <xf numFmtId="0" fontId="53" fillId="16" borderId="1" xfId="1" applyFont="1" applyFill="1" applyBorder="1" applyAlignment="1" applyProtection="1">
      <alignment horizontal="left" vertical="top" wrapText="1"/>
    </xf>
    <xf numFmtId="0" fontId="53" fillId="16" borderId="1" xfId="1" applyFont="1" applyFill="1" applyBorder="1" applyAlignment="1" applyProtection="1"/>
    <xf numFmtId="0" fontId="52" fillId="16" borderId="10" xfId="0" applyFont="1" applyFill="1" applyBorder="1" applyAlignment="1">
      <alignment horizontal="left"/>
    </xf>
    <xf numFmtId="0" fontId="52" fillId="16" borderId="1" xfId="0" applyFont="1" applyFill="1" applyBorder="1" applyAlignment="1">
      <alignment wrapText="1"/>
    </xf>
    <xf numFmtId="0" fontId="41" fillId="16" borderId="1" xfId="0" applyFont="1" applyFill="1" applyBorder="1" applyAlignment="1">
      <alignment vertical="top" wrapText="1"/>
    </xf>
    <xf numFmtId="0" fontId="25" fillId="0" borderId="0" xfId="0" applyFont="1"/>
    <xf numFmtId="1" fontId="20" fillId="7" borderId="1" xfId="0" applyNumberFormat="1" applyFont="1" applyFill="1" applyBorder="1" applyAlignment="1">
      <alignment horizontal="center" vertical="top" wrapText="1"/>
    </xf>
    <xf numFmtId="14" fontId="18" fillId="7" borderId="1" xfId="0" applyNumberFormat="1" applyFont="1" applyFill="1" applyBorder="1" applyAlignment="1">
      <alignment vertical="top"/>
    </xf>
    <xf numFmtId="3" fontId="36" fillId="7" borderId="1" xfId="0" applyNumberFormat="1" applyFont="1" applyFill="1" applyBorder="1" applyAlignment="1">
      <alignment horizontal="center" vertical="top"/>
    </xf>
    <xf numFmtId="10" fontId="4" fillId="14" borderId="0" xfId="0" applyNumberFormat="1" applyFont="1" applyFill="1" applyBorder="1" applyAlignment="1">
      <alignment horizontal="right" vertical="top"/>
    </xf>
    <xf numFmtId="0" fontId="18" fillId="14" borderId="1" xfId="0" applyFont="1" applyFill="1" applyBorder="1" applyAlignment="1">
      <alignment vertical="top" wrapText="1"/>
    </xf>
    <xf numFmtId="0" fontId="0" fillId="7" borderId="0" xfId="0" applyFill="1" applyAlignment="1">
      <alignment vertical="top"/>
    </xf>
    <xf numFmtId="166" fontId="1" fillId="7" borderId="1" xfId="0" applyNumberFormat="1" applyFont="1" applyFill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4" fontId="40" fillId="0" borderId="0" xfId="0" applyNumberFormat="1" applyFont="1" applyAlignment="1">
      <alignment vertical="top"/>
    </xf>
    <xf numFmtId="0" fontId="1" fillId="0" borderId="0" xfId="0" applyFont="1" applyAlignment="1">
      <alignment horizontal="left" vertical="top" wrapText="1"/>
    </xf>
    <xf numFmtId="1" fontId="4" fillId="7" borderId="0" xfId="0" applyNumberFormat="1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/>
    </xf>
    <xf numFmtId="164" fontId="19" fillId="0" borderId="2" xfId="5" applyNumberFormat="1" applyFont="1" applyFill="1" applyBorder="1" applyAlignment="1">
      <alignment horizontal="center" vertical="top" wrapText="1"/>
    </xf>
    <xf numFmtId="164" fontId="19" fillId="0" borderId="18" xfId="5" applyNumberFormat="1" applyFont="1" applyFill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9" fillId="17" borderId="5" xfId="0" applyFont="1" applyFill="1" applyBorder="1" applyAlignment="1">
      <alignment horizontal="center" vertical="top" wrapText="1"/>
    </xf>
    <xf numFmtId="0" fontId="19" fillId="17" borderId="1" xfId="0" applyFont="1" applyFill="1" applyBorder="1" applyAlignment="1">
      <alignment horizontal="center" vertical="top" wrapText="1"/>
    </xf>
    <xf numFmtId="0" fontId="19" fillId="17" borderId="2" xfId="0" applyFont="1" applyFill="1" applyBorder="1" applyAlignment="1">
      <alignment horizontal="center" vertical="top" wrapText="1"/>
    </xf>
    <xf numFmtId="0" fontId="19" fillId="5" borderId="14" xfId="0" applyFont="1" applyFill="1" applyBorder="1" applyAlignment="1">
      <alignment horizontal="center" vertical="top" wrapText="1"/>
    </xf>
    <xf numFmtId="0" fontId="19" fillId="5" borderId="1" xfId="0" applyFont="1" applyFill="1" applyBorder="1" applyAlignment="1">
      <alignment horizontal="center" vertical="top" wrapText="1"/>
    </xf>
    <xf numFmtId="0" fontId="19" fillId="5" borderId="2" xfId="0" applyFont="1" applyFill="1" applyBorder="1" applyAlignment="1">
      <alignment horizontal="center" vertical="top" wrapText="1"/>
    </xf>
    <xf numFmtId="164" fontId="22" fillId="4" borderId="16" xfId="5" applyNumberFormat="1" applyFont="1" applyFill="1" applyBorder="1" applyAlignment="1">
      <alignment horizontal="center" vertical="top" wrapText="1"/>
    </xf>
    <xf numFmtId="164" fontId="22" fillId="4" borderId="12" xfId="5" applyNumberFormat="1" applyFont="1" applyFill="1" applyBorder="1" applyAlignment="1">
      <alignment horizontal="center" vertical="top" wrapText="1"/>
    </xf>
    <xf numFmtId="164" fontId="22" fillId="4" borderId="17" xfId="5" applyNumberFormat="1" applyFont="1" applyFill="1" applyBorder="1" applyAlignment="1">
      <alignment horizontal="center" vertical="top" wrapText="1"/>
    </xf>
    <xf numFmtId="49" fontId="22" fillId="0" borderId="1" xfId="5" applyNumberFormat="1" applyFont="1" applyFill="1" applyBorder="1" applyAlignment="1">
      <alignment horizontal="center" vertical="top" wrapText="1"/>
    </xf>
    <xf numFmtId="49" fontId="22" fillId="0" borderId="2" xfId="5" applyNumberFormat="1" applyFont="1" applyFill="1" applyBorder="1" applyAlignment="1">
      <alignment horizontal="center" vertical="top" wrapText="1"/>
    </xf>
    <xf numFmtId="172" fontId="19" fillId="4" borderId="14" xfId="5" applyNumberFormat="1" applyFont="1" applyFill="1" applyBorder="1" applyAlignment="1">
      <alignment horizontal="center" vertical="top" wrapText="1"/>
    </xf>
    <xf numFmtId="172" fontId="19" fillId="4" borderId="1" xfId="5" applyNumberFormat="1" applyFont="1" applyFill="1" applyBorder="1" applyAlignment="1">
      <alignment horizontal="center" vertical="top" wrapText="1"/>
    </xf>
    <xf numFmtId="172" fontId="19" fillId="4" borderId="2" xfId="5" applyNumberFormat="1" applyFont="1" applyFill="1" applyBorder="1" applyAlignment="1">
      <alignment horizontal="center" vertical="top" wrapText="1"/>
    </xf>
    <xf numFmtId="0" fontId="22" fillId="4" borderId="5" xfId="5" applyFont="1" applyFill="1" applyBorder="1" applyAlignment="1">
      <alignment horizontal="center" vertical="top" wrapText="1"/>
    </xf>
    <xf numFmtId="0" fontId="22" fillId="4" borderId="1" xfId="5" applyFont="1" applyFill="1" applyBorder="1" applyAlignment="1">
      <alignment horizontal="center" vertical="top" wrapText="1"/>
    </xf>
    <xf numFmtId="0" fontId="22" fillId="4" borderId="2" xfId="5" applyFont="1" applyFill="1" applyBorder="1" applyAlignment="1">
      <alignment horizontal="center" vertical="top" wrapText="1"/>
    </xf>
    <xf numFmtId="0" fontId="19" fillId="5" borderId="18" xfId="5" applyFont="1" applyFill="1" applyBorder="1" applyAlignment="1">
      <alignment horizontal="center" vertical="top" wrapText="1"/>
    </xf>
    <xf numFmtId="0" fontId="19" fillId="4" borderId="18" xfId="5" applyFont="1" applyFill="1" applyBorder="1" applyAlignment="1">
      <alignment horizontal="center" vertical="top" wrapText="1"/>
    </xf>
    <xf numFmtId="0" fontId="22" fillId="4" borderId="14" xfId="5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22" fillId="4" borderId="19" xfId="5" applyFont="1" applyFill="1" applyBorder="1" applyAlignment="1">
      <alignment horizontal="center" vertical="top" wrapText="1"/>
    </xf>
    <xf numFmtId="0" fontId="22" fillId="4" borderId="18" xfId="5" applyFont="1" applyFill="1" applyBorder="1" applyAlignment="1">
      <alignment horizontal="center" vertical="top" wrapText="1"/>
    </xf>
    <xf numFmtId="49" fontId="22" fillId="17" borderId="16" xfId="5" applyNumberFormat="1" applyFont="1" applyFill="1" applyBorder="1" applyAlignment="1">
      <alignment horizontal="center" vertical="top" wrapText="1"/>
    </xf>
    <xf numFmtId="49" fontId="22" fillId="17" borderId="17" xfId="5" applyNumberFormat="1" applyFont="1" applyFill="1" applyBorder="1" applyAlignment="1">
      <alignment horizontal="center" vertical="top" wrapText="1"/>
    </xf>
    <xf numFmtId="164" fontId="19" fillId="4" borderId="14" xfId="5" applyNumberFormat="1" applyFont="1" applyFill="1" applyBorder="1" applyAlignment="1">
      <alignment horizontal="center" vertical="top" wrapText="1"/>
    </xf>
    <xf numFmtId="164" fontId="19" fillId="4" borderId="1" xfId="5" applyNumberFormat="1" applyFont="1" applyFill="1" applyBorder="1" applyAlignment="1">
      <alignment horizontal="center" vertical="top" wrapText="1"/>
    </xf>
    <xf numFmtId="164" fontId="19" fillId="4" borderId="2" xfId="5" applyNumberFormat="1" applyFont="1" applyFill="1" applyBorder="1" applyAlignment="1">
      <alignment horizontal="center" vertical="top" wrapText="1"/>
    </xf>
    <xf numFmtId="164" fontId="3" fillId="0" borderId="2" xfId="5" applyNumberFormat="1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4" fontId="22" fillId="4" borderId="14" xfId="5" applyNumberFormat="1" applyFont="1" applyFill="1" applyBorder="1" applyAlignment="1">
      <alignment horizontal="center" vertical="top" wrapText="1"/>
    </xf>
    <xf numFmtId="4" fontId="22" fillId="4" borderId="1" xfId="5" applyNumberFormat="1" applyFont="1" applyFill="1" applyBorder="1" applyAlignment="1">
      <alignment horizontal="center" vertical="top" wrapText="1"/>
    </xf>
    <xf numFmtId="4" fontId="22" fillId="4" borderId="2" xfId="5" applyNumberFormat="1" applyFont="1" applyFill="1" applyBorder="1" applyAlignment="1">
      <alignment horizontal="center" vertical="top" wrapText="1"/>
    </xf>
    <xf numFmtId="166" fontId="22" fillId="4" borderId="19" xfId="5" applyNumberFormat="1" applyFont="1" applyFill="1" applyBorder="1" applyAlignment="1">
      <alignment horizontal="center" vertical="top" wrapText="1"/>
    </xf>
    <xf numFmtId="166" fontId="22" fillId="4" borderId="18" xfId="5" applyNumberFormat="1" applyFont="1" applyFill="1" applyBorder="1" applyAlignment="1">
      <alignment horizontal="center" vertical="top" wrapText="1"/>
    </xf>
    <xf numFmtId="167" fontId="22" fillId="4" borderId="19" xfId="5" applyNumberFormat="1" applyFont="1" applyFill="1" applyBorder="1" applyAlignment="1">
      <alignment horizontal="center" vertical="top" wrapText="1"/>
    </xf>
    <xf numFmtId="167" fontId="22" fillId="4" borderId="18" xfId="5" applyNumberFormat="1" applyFont="1" applyFill="1" applyBorder="1" applyAlignment="1">
      <alignment horizontal="center" vertical="top" wrapText="1"/>
    </xf>
    <xf numFmtId="0" fontId="3" fillId="4" borderId="14" xfId="5" applyFont="1" applyFill="1" applyBorder="1" applyAlignment="1">
      <alignment horizontal="center" vertical="top" wrapText="1"/>
    </xf>
    <xf numFmtId="0" fontId="19" fillId="4" borderId="1" xfId="5" applyFont="1" applyFill="1" applyBorder="1" applyAlignment="1">
      <alignment horizontal="center" vertical="top" wrapText="1"/>
    </xf>
    <xf numFmtId="0" fontId="19" fillId="4" borderId="2" xfId="5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10" borderId="2" xfId="0" applyFont="1" applyFill="1" applyBorder="1" applyAlignment="1">
      <alignment horizontal="center" vertical="top" wrapText="1"/>
    </xf>
    <xf numFmtId="0" fontId="0" fillId="0" borderId="5" xfId="0" applyBorder="1" applyAlignment="1">
      <alignment horizontal="center" vertical="top"/>
    </xf>
    <xf numFmtId="0" fontId="1" fillId="0" borderId="15" xfId="0" applyFont="1" applyBorder="1" applyAlignment="1">
      <alignment vertical="top"/>
    </xf>
    <xf numFmtId="0" fontId="0" fillId="0" borderId="15" xfId="0" applyBorder="1" applyAlignment="1">
      <alignment vertical="top"/>
    </xf>
    <xf numFmtId="0" fontId="3" fillId="6" borderId="2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6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2" fillId="17" borderId="5" xfId="5" applyFont="1" applyFill="1" applyBorder="1" applyAlignment="1">
      <alignment horizontal="center" vertical="top" wrapText="1"/>
    </xf>
    <xf numFmtId="0" fontId="22" fillId="17" borderId="1" xfId="5" applyFont="1" applyFill="1" applyBorder="1" applyAlignment="1">
      <alignment horizontal="center" vertical="top" wrapText="1"/>
    </xf>
    <xf numFmtId="0" fontId="22" fillId="17" borderId="2" xfId="5" applyFont="1" applyFill="1" applyBorder="1" applyAlignment="1">
      <alignment horizontal="center" vertical="top" wrapText="1"/>
    </xf>
    <xf numFmtId="0" fontId="4" fillId="17" borderId="2" xfId="0" applyFont="1" applyFill="1" applyBorder="1" applyAlignment="1">
      <alignment horizontal="center" vertical="top" wrapText="1"/>
    </xf>
    <xf numFmtId="0" fontId="4" fillId="17" borderId="18" xfId="0" applyFont="1" applyFill="1" applyBorder="1" applyAlignment="1">
      <alignment horizontal="center" vertical="top" wrapText="1"/>
    </xf>
    <xf numFmtId="0" fontId="4" fillId="17" borderId="5" xfId="0" applyFont="1" applyFill="1" applyBorder="1" applyAlignment="1">
      <alignment horizontal="center" vertical="top" wrapText="1"/>
    </xf>
    <xf numFmtId="0" fontId="4" fillId="17" borderId="2" xfId="0" applyFont="1" applyFill="1" applyBorder="1" applyAlignment="1"/>
    <xf numFmtId="0" fontId="4" fillId="17" borderId="18" xfId="0" applyFont="1" applyFill="1" applyBorder="1" applyAlignment="1"/>
    <xf numFmtId="0" fontId="4" fillId="17" borderId="5" xfId="0" applyFont="1" applyFill="1" applyBorder="1" applyAlignment="1"/>
    <xf numFmtId="0" fontId="0" fillId="17" borderId="2" xfId="0" applyFill="1" applyBorder="1" applyAlignment="1">
      <alignment wrapText="1"/>
    </xf>
    <xf numFmtId="0" fontId="0" fillId="17" borderId="18" xfId="0" applyFill="1" applyBorder="1" applyAlignment="1">
      <alignment wrapText="1"/>
    </xf>
    <xf numFmtId="0" fontId="0" fillId="17" borderId="5" xfId="0" applyFill="1" applyBorder="1" applyAlignment="1">
      <alignment wrapText="1"/>
    </xf>
    <xf numFmtId="0" fontId="0" fillId="17" borderId="1" xfId="0" applyFill="1" applyBorder="1" applyAlignment="1"/>
    <xf numFmtId="0" fontId="0" fillId="0" borderId="1" xfId="0" applyBorder="1" applyAlignment="1"/>
    <xf numFmtId="4" fontId="18" fillId="8" borderId="1" xfId="0" applyNumberFormat="1" applyFont="1" applyFill="1" applyBorder="1" applyAlignment="1">
      <alignment vertical="top" wrapText="1"/>
    </xf>
  </cellXfs>
  <cellStyles count="7">
    <cellStyle name="Hüperlink" xfId="1" builtinId="8"/>
    <cellStyle name="Koma" xfId="2" builtinId="3"/>
    <cellStyle name="Normaallaad" xfId="0" builtinId="0"/>
    <cellStyle name="Normaallaad 2" xfId="3" xr:uid="{00000000-0005-0000-0000-000003000000}"/>
    <cellStyle name="Normaallaad 3" xfId="4" xr:uid="{00000000-0005-0000-0000-000004000000}"/>
    <cellStyle name="Normal_Sheet1" xfId="5" xr:uid="{00000000-0005-0000-0000-000005000000}"/>
    <cellStyle name="Protsent 2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elta.rtk.ee/dhs/faces/jsp/dashboards/container.jsp" TargetMode="External"/><Relationship Id="rId13" Type="http://schemas.openxmlformats.org/officeDocument/2006/relationships/hyperlink" Target="mailto:kairi.louk@gmail.com" TargetMode="External"/><Relationship Id="rId3" Type="http://schemas.openxmlformats.org/officeDocument/2006/relationships/hyperlink" Target="mailto:katlinsarapuu@gmail.com" TargetMode="External"/><Relationship Id="rId7" Type="http://schemas.openxmlformats.org/officeDocument/2006/relationships/hyperlink" Target="https://delta.rtk.ee/dhs/faces/jsp/dashboards/container.jsp" TargetMode="External"/><Relationship Id="rId12" Type="http://schemas.openxmlformats.org/officeDocument/2006/relationships/hyperlink" Target="https://delta.rtk.ee/dhs/faces/jsp/dashboards/container.jsp" TargetMode="External"/><Relationship Id="rId17" Type="http://schemas.openxmlformats.org/officeDocument/2006/relationships/comments" Target="../comments1.xml"/><Relationship Id="rId2" Type="http://schemas.openxmlformats.org/officeDocument/2006/relationships/hyperlink" Target="mailto:katikalda02@gmail.com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mailto:elo.allemann@gmail.com" TargetMode="External"/><Relationship Id="rId6" Type="http://schemas.openxmlformats.org/officeDocument/2006/relationships/hyperlink" Target="mailto:riina.tallo@gmail.com" TargetMode="External"/><Relationship Id="rId11" Type="http://schemas.openxmlformats.org/officeDocument/2006/relationships/hyperlink" Target="https://delta.rtk.ee/dhs/faces/jsp/dashboards/container.jsp" TargetMode="External"/><Relationship Id="rId5" Type="http://schemas.openxmlformats.org/officeDocument/2006/relationships/hyperlink" Target="mailto:ahipiret@gmail.com" TargetMode="External"/><Relationship Id="rId15" Type="http://schemas.openxmlformats.org/officeDocument/2006/relationships/printerSettings" Target="../printerSettings/printerSettings3.bin"/><Relationship Id="rId10" Type="http://schemas.openxmlformats.org/officeDocument/2006/relationships/hyperlink" Target="https://delta.rtk.ee/dhs/faces/jsp/dashboards/container.jsp" TargetMode="External"/><Relationship Id="rId4" Type="http://schemas.openxmlformats.org/officeDocument/2006/relationships/hyperlink" Target="mailto:natalja@carpediem.ee" TargetMode="External"/><Relationship Id="rId9" Type="http://schemas.openxmlformats.org/officeDocument/2006/relationships/hyperlink" Target="https://delta.rtk.ee/dhs/faces/jsp/dashboards/container.jsp" TargetMode="External"/><Relationship Id="rId14" Type="http://schemas.openxmlformats.org/officeDocument/2006/relationships/hyperlink" Target="https://delta.rtk.ee/dhs/faces/jsp/dashboards/container.jsp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zoomScaleNormal="100" workbookViewId="0">
      <pane ySplit="2" topLeftCell="A3" activePane="bottomLeft" state="frozen"/>
      <selection pane="bottomLeft" activeCell="J30" sqref="J30"/>
    </sheetView>
  </sheetViews>
  <sheetFormatPr defaultColWidth="9.42578125" defaultRowHeight="12.75" x14ac:dyDescent="0.2"/>
  <cols>
    <col min="1" max="1" width="16" style="26" customWidth="1"/>
    <col min="2" max="2" width="9.42578125" style="26"/>
    <col min="3" max="3" width="2.5703125" style="26" customWidth="1"/>
    <col min="4" max="4" width="12.5703125" style="26" customWidth="1"/>
    <col min="5" max="6" width="12.42578125" style="26" bestFit="1" customWidth="1"/>
    <col min="7" max="12" width="12.5703125" style="26" customWidth="1"/>
    <col min="13" max="13" width="14.42578125" style="26" customWidth="1"/>
    <col min="14" max="15" width="12.5703125" style="26" customWidth="1"/>
    <col min="16" max="16384" width="9.42578125" style="26"/>
  </cols>
  <sheetData>
    <row r="1" spans="1:15" ht="51.75" thickBot="1" x14ac:dyDescent="0.25">
      <c r="A1" s="24"/>
      <c r="B1" s="25" t="s">
        <v>27</v>
      </c>
      <c r="D1" s="27"/>
      <c r="E1" s="28" t="s">
        <v>4</v>
      </c>
      <c r="F1" s="28" t="s">
        <v>35</v>
      </c>
      <c r="G1" s="28" t="s">
        <v>33</v>
      </c>
      <c r="H1" s="28" t="s">
        <v>31</v>
      </c>
      <c r="I1" s="28" t="s">
        <v>5</v>
      </c>
      <c r="J1" s="28" t="s">
        <v>30</v>
      </c>
      <c r="K1" s="121" t="s">
        <v>68</v>
      </c>
      <c r="L1" s="121" t="s">
        <v>67</v>
      </c>
      <c r="M1" s="28" t="s">
        <v>42</v>
      </c>
      <c r="N1" s="28" t="s">
        <v>36</v>
      </c>
      <c r="O1" s="28" t="s">
        <v>37</v>
      </c>
    </row>
    <row r="2" spans="1:15" x14ac:dyDescent="0.2">
      <c r="A2" s="29" t="s">
        <v>1</v>
      </c>
      <c r="B2" s="30">
        <f>SUM(B3:B10)</f>
        <v>6</v>
      </c>
      <c r="D2" s="27"/>
      <c r="E2" s="31"/>
      <c r="F2" s="31"/>
      <c r="G2" s="32" t="s">
        <v>34</v>
      </c>
      <c r="H2" s="32" t="s">
        <v>32</v>
      </c>
      <c r="I2" s="32" t="s">
        <v>29</v>
      </c>
      <c r="J2" s="32" t="s">
        <v>0</v>
      </c>
      <c r="K2" s="182" t="s">
        <v>69</v>
      </c>
      <c r="L2" s="182" t="s">
        <v>66</v>
      </c>
      <c r="M2" s="32"/>
      <c r="N2" s="32" t="s">
        <v>38</v>
      </c>
      <c r="O2" s="32" t="s">
        <v>43</v>
      </c>
    </row>
    <row r="3" spans="1:15" ht="14.25" customHeight="1" x14ac:dyDescent="0.2">
      <c r="A3" s="13" t="s">
        <v>76</v>
      </c>
      <c r="B3" s="33">
        <f>COUNTIF('Taotluste register'!$B$7:$B$16,A3)</f>
        <v>1</v>
      </c>
      <c r="D3" s="34" t="s">
        <v>3</v>
      </c>
      <c r="E3" s="35">
        <f>SUM(F3:J3)</f>
        <v>9</v>
      </c>
      <c r="F3" s="35">
        <f>COUNTIFS('Taotluste register'!$M$7:$M$24,"",'Taotluste register'!C7:C24,"*")</f>
        <v>1</v>
      </c>
      <c r="G3" s="35">
        <f>COUNTIF('Taotluste register'!$M$7:$M$24,G2)</f>
        <v>0</v>
      </c>
      <c r="H3" s="35">
        <f>COUNTIF('Taotluste register'!$M$7:$M$24,H2)</f>
        <v>0</v>
      </c>
      <c r="I3" s="35">
        <f>COUNTIF('Taotluste register'!$M$7:$M$24,I2)</f>
        <v>0</v>
      </c>
      <c r="J3" s="35">
        <f>COUNTIF('Taotluste register'!$M$7:$M$24,J2)</f>
        <v>8</v>
      </c>
      <c r="K3" s="36">
        <f>COUNTIF('Taotluste register'!$Y$7:$Y$114,$K$2)</f>
        <v>5</v>
      </c>
      <c r="L3" s="36">
        <f>COUNTIF('Taotluste register'!$Y$7:$Y$114,$L$2)</f>
        <v>3</v>
      </c>
      <c r="M3" s="37"/>
      <c r="N3" s="35">
        <f>COUNTIF('Taotluste register'!$Z$7:$Z$114,N2)</f>
        <v>0</v>
      </c>
      <c r="O3" s="35">
        <f>COUNTIF('Taotluste register'!$Z$7:$Z$114,O2)</f>
        <v>3</v>
      </c>
    </row>
    <row r="4" spans="1:15" x14ac:dyDescent="0.2">
      <c r="A4" s="38" t="s">
        <v>26</v>
      </c>
      <c r="B4" s="33">
        <f>COUNTIF('Taotluste register'!$B$7:$B$16,A4)</f>
        <v>1</v>
      </c>
      <c r="D4" s="39" t="s">
        <v>12</v>
      </c>
      <c r="E4" s="40">
        <f>SUM(F4:J4)</f>
        <v>2397373.06</v>
      </c>
      <c r="F4" s="41">
        <f>SUMIF('Taotluste register'!$M$7:$M$16,"",'Taotluste register'!$G$7:$G$16)</f>
        <v>0</v>
      </c>
      <c r="G4" s="41">
        <f>SUMIF('Taotluste register'!$M$7:$M$114,G$2,'Taotluste register'!$G$7:$G$114)</f>
        <v>0</v>
      </c>
      <c r="H4" s="41">
        <f>SUMIF('Taotluste register'!$M$7:$M$114,H$2,'Taotluste register'!$G$7:$G$114)</f>
        <v>0</v>
      </c>
      <c r="I4" s="41">
        <f>SUMIF('Taotluste register'!$M$7:$M$114,I$2,'Taotluste register'!$G$7:$G$114)</f>
        <v>0</v>
      </c>
      <c r="J4" s="41">
        <f>SUMIF('Taotluste register'!$M$7:$M$114,J$2,'Taotluste register'!$G$7:$G$114)</f>
        <v>2397373.06</v>
      </c>
      <c r="K4" s="41">
        <f>SUMIF('Taotluste register'!$Y$7:$Y$114,$K$2,'Taotluste register'!$G$7:$G$114)</f>
        <v>1498406.6300000001</v>
      </c>
      <c r="L4" s="41">
        <f>SUMIF('Taotluste register'!$Y$7:$Y$114,$L$2,'Taotluste register'!$G$7:$G$114)</f>
        <v>898966.42999999993</v>
      </c>
      <c r="M4" s="41">
        <f>SUMIF('Taotluste register'!$Z$7:$Z$114,"R",'Taotluste register'!$W$7:$W$114)</f>
        <v>0</v>
      </c>
      <c r="N4" s="41">
        <f>SUMIF('Taotluste register'!$Z$7:$Z$114,N2,'Taotluste register'!$G$7:$G$114)-M4</f>
        <v>0</v>
      </c>
      <c r="O4" s="41">
        <f>SUMIF('Taotluste register'!$Z$7:$Z$114,O2,'Taotluste register'!$G$7:$G$114)</f>
        <v>898966.42999999993</v>
      </c>
    </row>
    <row r="5" spans="1:15" x14ac:dyDescent="0.2">
      <c r="A5" s="38" t="s">
        <v>22</v>
      </c>
      <c r="B5" s="33">
        <f>COUNTIF('Taotluste register'!$B$7:$B$16,A5)</f>
        <v>1</v>
      </c>
      <c r="D5" s="168" t="s">
        <v>2</v>
      </c>
      <c r="E5" s="169"/>
      <c r="F5" s="170"/>
      <c r="G5" s="170">
        <f>SUMIF('Taotluste register'!$M$7:$M$114,G$2,'Taotluste register'!$H$7:$H$114)</f>
        <v>0</v>
      </c>
      <c r="H5" s="170">
        <f>SUMIF('Taotluste register'!$M$7:$M$114,H$2,'Taotluste register'!$H$7:$H$114)</f>
        <v>0</v>
      </c>
      <c r="I5" s="170">
        <f>SUMIF('Taotluste register'!$M$7:$M$114,I$2,'Taotluste register'!$H$7:$H$114)</f>
        <v>0</v>
      </c>
      <c r="J5" s="171">
        <f>SUMIF('Taotluste register'!$M$7:$M$114,J$2,'Taotluste register'!$H$7:$H$114)</f>
        <v>0</v>
      </c>
      <c r="K5" s="170">
        <f>SUMIF('Taotluste register'!Y7:Y114,$K$2,'Taotluste register'!H7:H114)</f>
        <v>0</v>
      </c>
      <c r="L5" s="170">
        <f>SUMIF('Taotluste register'!Y7:Y114,$L$2,'Taotluste register'!H7:H114)</f>
        <v>0</v>
      </c>
      <c r="M5" s="170">
        <f>SUMIF('Taotluste register'!$Z$7:$Z$114,"R",'Taotluste register'!$X$7:$X$114)</f>
        <v>0</v>
      </c>
      <c r="N5" s="170">
        <f>SUMIF('Taotluste register'!$Z$7:$Z$114,N2,'Taotluste register'!$H$7:$H$114)-M5</f>
        <v>0</v>
      </c>
      <c r="O5" s="170">
        <f>SUMIF('Taotluste register'!$Z$7:$Z$114,O2,'Taotluste register'!$H$7:$H$114)</f>
        <v>0</v>
      </c>
    </row>
    <row r="6" spans="1:15" x14ac:dyDescent="0.2">
      <c r="A6" s="13" t="s">
        <v>77</v>
      </c>
      <c r="B6" s="33">
        <f>COUNTIF('Taotluste register'!$B$7:$B$16,A6)</f>
        <v>0</v>
      </c>
      <c r="D6" s="39" t="s">
        <v>1</v>
      </c>
      <c r="E6" s="40">
        <f>SUM(F6:J6)</f>
        <v>2397373.06</v>
      </c>
      <c r="F6" s="42">
        <f t="shared" ref="F6:O6" si="0">+F5+F4</f>
        <v>0</v>
      </c>
      <c r="G6" s="42">
        <f t="shared" si="0"/>
        <v>0</v>
      </c>
      <c r="H6" s="42">
        <f t="shared" si="0"/>
        <v>0</v>
      </c>
      <c r="I6" s="42">
        <f t="shared" si="0"/>
        <v>0</v>
      </c>
      <c r="J6" s="42">
        <f t="shared" si="0"/>
        <v>2397373.06</v>
      </c>
      <c r="K6" s="42">
        <f t="shared" si="0"/>
        <v>1498406.6300000001</v>
      </c>
      <c r="L6" s="42">
        <f t="shared" si="0"/>
        <v>898966.42999999993</v>
      </c>
      <c r="M6" s="42">
        <f t="shared" si="0"/>
        <v>0</v>
      </c>
      <c r="N6" s="42">
        <f t="shared" si="0"/>
        <v>0</v>
      </c>
      <c r="O6" s="42">
        <f t="shared" si="0"/>
        <v>898966.42999999993</v>
      </c>
    </row>
    <row r="7" spans="1:15" ht="13.5" thickBot="1" x14ac:dyDescent="0.25">
      <c r="A7" s="38" t="s">
        <v>23</v>
      </c>
      <c r="B7" s="33">
        <f>COUNTIF('Taotluste register'!$B$7:$B$16,A7)</f>
        <v>1</v>
      </c>
      <c r="D7" s="43"/>
      <c r="E7" s="44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15" ht="13.5" thickBot="1" x14ac:dyDescent="0.25">
      <c r="A8" s="38" t="s">
        <v>25</v>
      </c>
      <c r="B8" s="33">
        <f>COUNTIF('Taotluste register'!$B$7:$B$16,A8)</f>
        <v>1</v>
      </c>
      <c r="D8" s="45" t="s">
        <v>45</v>
      </c>
      <c r="E8" s="46">
        <v>1600000</v>
      </c>
    </row>
    <row r="9" spans="1:15" ht="13.5" thickBot="1" x14ac:dyDescent="0.25">
      <c r="A9" s="38" t="s">
        <v>21</v>
      </c>
      <c r="B9" s="33">
        <f>COUNTIF('Taotluste register'!$B$7:$B$16,A9)</f>
        <v>0</v>
      </c>
      <c r="D9" s="47" t="s">
        <v>46</v>
      </c>
      <c r="E9" s="146">
        <f>($E$8-E4)+O6</f>
        <v>101593.36999999988</v>
      </c>
      <c r="F9" s="48"/>
      <c r="G9" s="48"/>
      <c r="H9" s="48"/>
      <c r="I9" s="48"/>
      <c r="J9" s="48">
        <f>($E$8-J4)+L6</f>
        <v>101593.36999999988</v>
      </c>
      <c r="K9" s="48">
        <f>$E$8-K4</f>
        <v>101593.36999999988</v>
      </c>
      <c r="L9" s="49"/>
      <c r="M9" s="50"/>
      <c r="N9" s="146">
        <f>$E$8-N4</f>
        <v>1600000</v>
      </c>
      <c r="O9" s="50"/>
    </row>
    <row r="10" spans="1:15" x14ac:dyDescent="0.2">
      <c r="A10" s="13" t="s">
        <v>146</v>
      </c>
      <c r="B10" s="33">
        <f>COUNTIF('Taotluste register'!$B$7:$B$16,A10)</f>
        <v>1</v>
      </c>
    </row>
    <row r="11" spans="1:15" x14ac:dyDescent="0.2">
      <c r="A11" s="13" t="s">
        <v>147</v>
      </c>
      <c r="B11" s="33">
        <f>COUNTIF('Taotluste register'!$B$7:$B$16,A11)</f>
        <v>1</v>
      </c>
      <c r="D11" s="51"/>
      <c r="E11" s="108" t="s">
        <v>62</v>
      </c>
      <c r="F11" s="234">
        <f>SUM(E9/E8*100)</f>
        <v>6.3495856249999925</v>
      </c>
      <c r="G11" s="52"/>
      <c r="H11" s="52"/>
      <c r="I11" s="52"/>
      <c r="J11" s="52"/>
      <c r="K11" s="52"/>
      <c r="L11" s="52"/>
      <c r="M11" s="52"/>
      <c r="N11" s="119">
        <f>SUM(N9/E8)*100</f>
        <v>100</v>
      </c>
      <c r="O11" s="52"/>
    </row>
    <row r="12" spans="1:15" x14ac:dyDescent="0.2">
      <c r="A12" s="13" t="s">
        <v>148</v>
      </c>
      <c r="B12" s="33">
        <f>COUNTIF('Taotluste register'!$B$7:$B$16,A12)</f>
        <v>1</v>
      </c>
      <c r="D12" s="53"/>
      <c r="E12" s="109" t="s">
        <v>60</v>
      </c>
      <c r="F12" s="285">
        <f>SUM(E4-O4)/E8</f>
        <v>0.93650414375000013</v>
      </c>
      <c r="G12" s="54"/>
      <c r="H12" s="54"/>
      <c r="I12" s="54"/>
      <c r="J12" s="54"/>
      <c r="K12" s="54"/>
      <c r="L12" s="54"/>
      <c r="M12" s="54"/>
      <c r="N12" s="120">
        <f>SUM(N4/E8*100)</f>
        <v>0</v>
      </c>
      <c r="O12" s="54"/>
    </row>
    <row r="13" spans="1:15" x14ac:dyDescent="0.2">
      <c r="D13" s="55"/>
      <c r="E13" s="56"/>
      <c r="F13" s="57"/>
      <c r="G13" s="57"/>
      <c r="H13" s="57"/>
      <c r="I13" s="57"/>
      <c r="J13" s="57"/>
      <c r="K13" s="57"/>
      <c r="L13" s="57"/>
      <c r="M13" s="57"/>
      <c r="N13" s="57"/>
      <c r="O13" s="57"/>
    </row>
    <row r="14" spans="1:15" x14ac:dyDescent="0.15">
      <c r="D14" s="293"/>
      <c r="E14" s="294"/>
      <c r="F14" s="57"/>
      <c r="G14" s="57"/>
      <c r="H14" s="57"/>
      <c r="I14" s="57"/>
      <c r="J14" s="57"/>
      <c r="K14" s="57"/>
      <c r="L14" s="57"/>
      <c r="M14" s="57"/>
      <c r="N14" s="202"/>
      <c r="O14" s="57"/>
    </row>
    <row r="15" spans="1:15" x14ac:dyDescent="0.2">
      <c r="D15" s="243"/>
      <c r="E15" s="56"/>
      <c r="F15" s="57"/>
      <c r="G15" s="57"/>
      <c r="H15" s="57"/>
      <c r="I15" s="57"/>
      <c r="J15" s="57"/>
      <c r="K15" s="57"/>
      <c r="L15" s="57"/>
      <c r="M15" s="57"/>
      <c r="N15" s="57"/>
      <c r="O15" s="57"/>
    </row>
    <row r="16" spans="1:15" x14ac:dyDescent="0.2">
      <c r="D16" s="244"/>
      <c r="E16" s="147"/>
      <c r="F16" s="58"/>
      <c r="G16" s="58"/>
      <c r="H16" s="58"/>
      <c r="I16" s="58"/>
      <c r="J16" s="58"/>
      <c r="K16" s="58"/>
      <c r="L16" s="147"/>
      <c r="M16" s="58"/>
      <c r="N16" s="235"/>
      <c r="O16" s="58"/>
    </row>
    <row r="17" spans="4:15" x14ac:dyDescent="0.2">
      <c r="D17" s="246"/>
      <c r="E17" s="245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4:15" x14ac:dyDescent="0.2">
      <c r="D18" s="240"/>
      <c r="E18" s="56"/>
      <c r="F18" s="57"/>
      <c r="G18" s="57"/>
      <c r="H18" s="57"/>
      <c r="I18" s="57"/>
      <c r="J18" s="57"/>
      <c r="K18" s="57"/>
      <c r="L18" s="57"/>
      <c r="M18" s="57"/>
      <c r="N18" s="57"/>
      <c r="O18" s="57"/>
    </row>
    <row r="19" spans="4:15" x14ac:dyDescent="0.2">
      <c r="D19" s="53"/>
      <c r="E19" s="56"/>
      <c r="F19" s="57"/>
      <c r="G19" s="57"/>
      <c r="H19" s="57"/>
      <c r="I19" s="57"/>
      <c r="J19" s="57"/>
      <c r="K19" s="57"/>
      <c r="L19" s="57"/>
      <c r="M19" s="57"/>
      <c r="N19" s="57"/>
      <c r="O19" s="57"/>
    </row>
    <row r="20" spans="4:15" x14ac:dyDescent="0.2">
      <c r="D20" s="55"/>
      <c r="E20" s="56"/>
      <c r="F20" s="57"/>
      <c r="G20" s="57"/>
      <c r="H20" s="57"/>
      <c r="I20" s="57"/>
      <c r="J20" s="57"/>
      <c r="K20" s="57"/>
      <c r="L20" s="57"/>
      <c r="M20" s="57"/>
      <c r="N20" s="57"/>
      <c r="O20" s="57"/>
    </row>
    <row r="21" spans="4:15" x14ac:dyDescent="0.2">
      <c r="D21" s="54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</row>
    <row r="22" spans="4:15" x14ac:dyDescent="0.2">
      <c r="D22" s="53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</row>
    <row r="23" spans="4:15" x14ac:dyDescent="0.2">
      <c r="D23" s="55"/>
      <c r="E23" s="56"/>
      <c r="F23" s="57"/>
      <c r="G23" s="57"/>
      <c r="H23" s="57"/>
      <c r="I23" s="57"/>
      <c r="J23" s="57"/>
      <c r="K23" s="57"/>
      <c r="L23" s="57"/>
      <c r="M23" s="57"/>
      <c r="N23" s="57"/>
      <c r="O23" s="57"/>
    </row>
    <row r="24" spans="4:15" x14ac:dyDescent="0.2">
      <c r="D24" s="53"/>
      <c r="E24" s="56"/>
      <c r="F24" s="57"/>
      <c r="G24" s="57"/>
      <c r="H24" s="57"/>
      <c r="I24" s="57"/>
      <c r="J24" s="57"/>
      <c r="K24" s="57"/>
      <c r="L24" s="57"/>
      <c r="M24" s="57"/>
      <c r="N24" s="57"/>
      <c r="O24" s="57"/>
    </row>
    <row r="25" spans="4:15" x14ac:dyDescent="0.2">
      <c r="D25" s="55"/>
      <c r="E25" s="56"/>
      <c r="F25" s="57"/>
      <c r="G25" s="57"/>
      <c r="H25" s="57"/>
      <c r="I25" s="57"/>
      <c r="J25" s="57"/>
      <c r="K25" s="57"/>
      <c r="L25" s="57"/>
      <c r="M25" s="57"/>
      <c r="N25" s="57"/>
      <c r="O25" s="57"/>
    </row>
    <row r="28" spans="4:15" x14ac:dyDescent="0.2">
      <c r="D28" s="59"/>
      <c r="E28" s="60"/>
    </row>
    <row r="30" spans="4:15" x14ac:dyDescent="0.2">
      <c r="G30" s="61"/>
    </row>
  </sheetData>
  <mergeCells count="1">
    <mergeCell ref="D14:E14"/>
  </mergeCells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X21"/>
  <sheetViews>
    <sheetView tabSelected="1" zoomScale="87" zoomScaleNormal="87" workbookViewId="0">
      <pane xSplit="5" ySplit="6" topLeftCell="F7" activePane="bottomRight" state="frozen"/>
      <selection pane="topRight" activeCell="H1" sqref="H1"/>
      <selection pane="bottomLeft" activeCell="A7" sqref="A7"/>
      <selection pane="bottomRight" activeCell="C18" sqref="C18"/>
    </sheetView>
  </sheetViews>
  <sheetFormatPr defaultColWidth="9.42578125" defaultRowHeight="15" x14ac:dyDescent="0.2"/>
  <cols>
    <col min="1" max="1" width="4.5703125" style="63" customWidth="1"/>
    <col min="2" max="2" width="21.42578125" style="63" customWidth="1"/>
    <col min="3" max="3" width="23.5703125" style="98" customWidth="1"/>
    <col min="4" max="4" width="26.7109375" style="69" customWidth="1"/>
    <col min="5" max="5" width="35.85546875" style="69" customWidth="1"/>
    <col min="6" max="6" width="14.5703125" style="63" customWidth="1"/>
    <col min="7" max="7" width="14.42578125" style="63" customWidth="1"/>
    <col min="8" max="8" width="12.42578125" style="63" customWidth="1"/>
    <col min="9" max="9" width="17.5703125" style="63" customWidth="1"/>
    <col min="10" max="10" width="13" style="75" customWidth="1"/>
    <col min="11" max="11" width="12.5703125" style="99" customWidth="1"/>
    <col min="12" max="12" width="26.5703125" style="100" customWidth="1"/>
    <col min="13" max="13" width="17.28515625" style="101" customWidth="1"/>
    <col min="14" max="14" width="13" style="102" customWidth="1"/>
    <col min="15" max="15" width="12.5703125" style="69" bestFit="1" customWidth="1"/>
    <col min="16" max="17" width="12.5703125" style="69" customWidth="1"/>
    <col min="18" max="18" width="11.42578125" style="63" bestFit="1" customWidth="1"/>
    <col min="19" max="19" width="15.42578125" style="63" hidden="1" customWidth="1"/>
    <col min="20" max="20" width="12.42578125" style="63" hidden="1" customWidth="1"/>
    <col min="21" max="21" width="11.42578125" style="63" hidden="1" customWidth="1"/>
    <col min="22" max="22" width="10.5703125" style="103" customWidth="1"/>
    <col min="23" max="23" width="11.42578125" style="103" customWidth="1"/>
    <col min="24" max="24" width="10" style="103" customWidth="1"/>
    <col min="25" max="25" width="9.42578125" style="104" customWidth="1"/>
    <col min="26" max="26" width="9.42578125" style="101" customWidth="1"/>
    <col min="27" max="27" width="17.5703125" style="97" customWidth="1"/>
    <col min="28" max="28" width="13.42578125" style="63" customWidth="1"/>
    <col min="29" max="29" width="15.42578125" style="63" customWidth="1"/>
    <col min="30" max="31" width="21.5703125" style="63" customWidth="1"/>
    <col min="32" max="32" width="15.5703125" style="63" customWidth="1"/>
    <col min="33" max="33" width="15.42578125" style="63" customWidth="1"/>
    <col min="34" max="35" width="11" style="63" customWidth="1"/>
    <col min="36" max="36" width="20.28515625" style="63" customWidth="1"/>
    <col min="37" max="37" width="10.5703125" style="63" customWidth="1"/>
    <col min="38" max="39" width="11.42578125" style="63" bestFit="1" customWidth="1"/>
    <col min="40" max="40" width="15.7109375" style="63" customWidth="1"/>
    <col min="41" max="41" width="15.5703125" style="63" customWidth="1"/>
    <col min="42" max="42" width="25.5703125" style="63" customWidth="1"/>
    <col min="43" max="45" width="9.42578125" style="63"/>
    <col min="46" max="46" width="11.42578125" style="63" bestFit="1" customWidth="1"/>
    <col min="47" max="47" width="9.42578125" style="63"/>
    <col min="48" max="48" width="12.42578125" style="63" customWidth="1"/>
    <col min="49" max="16384" width="9.42578125" style="63"/>
  </cols>
  <sheetData>
    <row r="1" spans="1:206" ht="20.25" x14ac:dyDescent="0.2">
      <c r="A1" s="172" t="s">
        <v>133</v>
      </c>
      <c r="B1" s="173"/>
      <c r="C1" s="174"/>
      <c r="D1" s="175"/>
      <c r="E1" s="176"/>
      <c r="F1" s="177"/>
      <c r="G1" s="172"/>
      <c r="H1" s="172"/>
      <c r="I1" s="172"/>
      <c r="J1" s="178"/>
      <c r="K1" s="65"/>
      <c r="L1" s="66"/>
      <c r="M1" s="67"/>
      <c r="N1" s="68"/>
      <c r="R1" s="62"/>
      <c r="S1" s="62"/>
      <c r="T1" s="62"/>
      <c r="U1" s="62"/>
      <c r="V1" s="70"/>
      <c r="W1" s="70"/>
      <c r="X1" s="70"/>
      <c r="Y1" s="71"/>
      <c r="Z1" s="67"/>
      <c r="AA1" s="72"/>
      <c r="AB1" s="62"/>
      <c r="AC1" s="62"/>
      <c r="AG1" s="2" t="s">
        <v>76</v>
      </c>
      <c r="AH1" s="73" t="s">
        <v>26</v>
      </c>
      <c r="AI1" s="73" t="s">
        <v>22</v>
      </c>
      <c r="AJ1" s="2" t="s">
        <v>77</v>
      </c>
      <c r="AK1" s="73" t="s">
        <v>23</v>
      </c>
      <c r="AL1" s="73" t="s">
        <v>25</v>
      </c>
      <c r="AM1" s="73" t="s">
        <v>21</v>
      </c>
      <c r="AN1" s="2" t="s">
        <v>146</v>
      </c>
      <c r="AO1" s="2" t="s">
        <v>147</v>
      </c>
      <c r="AP1" s="2" t="s">
        <v>148</v>
      </c>
    </row>
    <row r="2" spans="1:206" ht="20.25" x14ac:dyDescent="0.2">
      <c r="A2" s="172" t="s">
        <v>132</v>
      </c>
      <c r="B2" s="172"/>
      <c r="C2" s="172"/>
      <c r="D2" s="183"/>
      <c r="E2" s="176"/>
      <c r="F2" s="177"/>
      <c r="G2" s="179"/>
      <c r="H2" s="173"/>
      <c r="I2" s="180"/>
      <c r="J2" s="181"/>
      <c r="K2" s="65"/>
      <c r="L2" s="66"/>
      <c r="M2" s="67"/>
      <c r="N2" s="68"/>
      <c r="R2" s="76"/>
      <c r="S2" s="76"/>
      <c r="T2" s="76"/>
      <c r="U2" s="76"/>
      <c r="V2" s="77"/>
      <c r="W2" s="77"/>
      <c r="X2" s="77"/>
      <c r="Y2" s="78"/>
      <c r="Z2" s="79"/>
      <c r="AA2" s="80"/>
      <c r="AB2" s="76"/>
      <c r="AC2" s="76"/>
      <c r="AG2" s="81"/>
      <c r="AH2" s="81"/>
      <c r="AI2" s="81"/>
      <c r="AJ2" s="81"/>
      <c r="AK2" s="81"/>
      <c r="AL2" s="81"/>
      <c r="AM2" s="81"/>
      <c r="AN2" s="81"/>
      <c r="AO2" s="81"/>
      <c r="AP2" s="81"/>
      <c r="AQ2" s="81"/>
      <c r="AR2" s="81"/>
    </row>
    <row r="3" spans="1:206" ht="16.5" thickBot="1" x14ac:dyDescent="0.25">
      <c r="A3" s="158"/>
      <c r="B3" s="158"/>
      <c r="C3" s="158"/>
      <c r="D3" s="184"/>
      <c r="E3" s="152"/>
      <c r="G3" s="82"/>
      <c r="I3" s="74"/>
      <c r="J3" s="64"/>
      <c r="K3" s="65"/>
      <c r="L3" s="66"/>
      <c r="M3" s="79"/>
      <c r="N3" s="68"/>
      <c r="O3" s="76"/>
      <c r="P3" s="76"/>
      <c r="Q3" s="76"/>
      <c r="R3" s="76"/>
      <c r="S3" s="76"/>
      <c r="T3" s="76"/>
      <c r="U3" s="76"/>
      <c r="V3" s="77"/>
      <c r="W3" s="77"/>
      <c r="X3" s="77"/>
      <c r="Y3" s="78"/>
      <c r="Z3" s="79"/>
      <c r="AA3" s="80"/>
      <c r="AB3" s="76"/>
      <c r="AC3" s="76"/>
      <c r="AD3" s="83"/>
      <c r="AE3" s="83"/>
      <c r="AG3" s="63" t="s">
        <v>29</v>
      </c>
      <c r="AH3" s="63" t="s">
        <v>34</v>
      </c>
      <c r="AI3" s="63" t="s">
        <v>32</v>
      </c>
      <c r="AJ3" s="63" t="s">
        <v>0</v>
      </c>
      <c r="AK3" s="84" t="s">
        <v>38</v>
      </c>
      <c r="AL3" s="2" t="s">
        <v>43</v>
      </c>
    </row>
    <row r="4" spans="1:206" s="85" customFormat="1" ht="37.5" customHeight="1" thickTop="1" x14ac:dyDescent="0.2">
      <c r="A4" s="312" t="s">
        <v>16</v>
      </c>
      <c r="B4" s="315" t="s">
        <v>28</v>
      </c>
      <c r="C4" s="316" t="s">
        <v>13</v>
      </c>
      <c r="D4" s="312" t="s">
        <v>20</v>
      </c>
      <c r="E4" s="317" t="s">
        <v>8</v>
      </c>
      <c r="F4" s="317" t="s">
        <v>10</v>
      </c>
      <c r="G4" s="317"/>
      <c r="H4" s="317"/>
      <c r="I4" s="317" t="s">
        <v>24</v>
      </c>
      <c r="J4" s="329" t="s">
        <v>39</v>
      </c>
      <c r="K4" s="332" t="s">
        <v>40</v>
      </c>
      <c r="L4" s="334" t="s">
        <v>6</v>
      </c>
      <c r="M4" s="336" t="s">
        <v>63</v>
      </c>
      <c r="N4" s="320" t="s">
        <v>7</v>
      </c>
      <c r="O4" s="304" t="s">
        <v>50</v>
      </c>
      <c r="P4" s="305"/>
      <c r="Q4" s="305"/>
      <c r="R4" s="305"/>
      <c r="S4" s="187"/>
      <c r="T4" s="187"/>
      <c r="U4" s="187"/>
      <c r="V4" s="304" t="s">
        <v>41</v>
      </c>
      <c r="W4" s="305"/>
      <c r="X4" s="306"/>
      <c r="Y4" s="309" t="s">
        <v>14</v>
      </c>
      <c r="Z4" s="324" t="s">
        <v>17</v>
      </c>
      <c r="AA4" s="322" t="s">
        <v>18</v>
      </c>
      <c r="AB4" s="323"/>
      <c r="AC4" s="301" t="s">
        <v>15</v>
      </c>
      <c r="AD4" s="298" t="s">
        <v>47</v>
      </c>
      <c r="AE4" s="298" t="s">
        <v>52</v>
      </c>
      <c r="AF4" s="297"/>
      <c r="AG4" s="251" t="s">
        <v>82</v>
      </c>
      <c r="AH4" s="251" t="s">
        <v>85</v>
      </c>
      <c r="AI4" s="251" t="s">
        <v>88</v>
      </c>
      <c r="AJ4" s="251" t="s">
        <v>89</v>
      </c>
      <c r="AK4" s="251" t="s">
        <v>93</v>
      </c>
      <c r="AL4" s="251" t="s">
        <v>96</v>
      </c>
      <c r="AT4" s="163"/>
      <c r="AW4" s="86"/>
      <c r="BA4" s="87"/>
      <c r="BB4" s="87"/>
      <c r="BC4" s="87"/>
      <c r="BH4" s="87"/>
    </row>
    <row r="5" spans="1:206" s="90" customFormat="1" ht="33.75" customHeight="1" x14ac:dyDescent="0.2">
      <c r="A5" s="313"/>
      <c r="B5" s="315"/>
      <c r="C5" s="316"/>
      <c r="D5" s="313"/>
      <c r="E5" s="313"/>
      <c r="F5" s="88" t="s">
        <v>11</v>
      </c>
      <c r="G5" s="88" t="s">
        <v>12</v>
      </c>
      <c r="H5" s="155" t="s">
        <v>65</v>
      </c>
      <c r="I5" s="313"/>
      <c r="J5" s="330"/>
      <c r="K5" s="333"/>
      <c r="L5" s="335"/>
      <c r="M5" s="337"/>
      <c r="N5" s="321"/>
      <c r="O5" s="318" t="s">
        <v>48</v>
      </c>
      <c r="P5" s="295" t="s">
        <v>49</v>
      </c>
      <c r="Q5" s="318" t="s">
        <v>48</v>
      </c>
      <c r="R5" s="295" t="s">
        <v>49</v>
      </c>
      <c r="S5" s="327" t="s">
        <v>48</v>
      </c>
      <c r="T5" s="295" t="s">
        <v>49</v>
      </c>
      <c r="U5" s="327" t="s">
        <v>74</v>
      </c>
      <c r="V5" s="88" t="s">
        <v>11</v>
      </c>
      <c r="W5" s="88" t="s">
        <v>12</v>
      </c>
      <c r="X5" s="155" t="s">
        <v>65</v>
      </c>
      <c r="Y5" s="310"/>
      <c r="Z5" s="325"/>
      <c r="AA5" s="307" t="s">
        <v>9</v>
      </c>
      <c r="AB5" s="307" t="s">
        <v>19</v>
      </c>
      <c r="AC5" s="302"/>
      <c r="AD5" s="299"/>
      <c r="AE5" s="299"/>
      <c r="AF5" s="297"/>
      <c r="AG5" s="89"/>
      <c r="AH5" s="89"/>
      <c r="AI5" s="86"/>
      <c r="AJ5" s="89"/>
      <c r="AK5" s="89"/>
      <c r="AT5" s="164"/>
    </row>
    <row r="6" spans="1:206" s="90" customFormat="1" ht="72" customHeight="1" x14ac:dyDescent="0.2">
      <c r="A6" s="314"/>
      <c r="B6" s="315"/>
      <c r="C6" s="316"/>
      <c r="D6" s="314"/>
      <c r="E6" s="314"/>
      <c r="F6" s="91">
        <f>SUM(F7:F16)</f>
        <v>2397373.06</v>
      </c>
      <c r="G6" s="91">
        <f>SUM(G7:G16)</f>
        <v>2397373.06</v>
      </c>
      <c r="H6" s="156"/>
      <c r="I6" s="314"/>
      <c r="J6" s="331"/>
      <c r="K6" s="333"/>
      <c r="L6" s="335"/>
      <c r="M6" s="338"/>
      <c r="N6" s="321"/>
      <c r="O6" s="319"/>
      <c r="P6" s="296"/>
      <c r="Q6" s="319"/>
      <c r="R6" s="296"/>
      <c r="S6" s="328"/>
      <c r="T6" s="296"/>
      <c r="U6" s="328"/>
      <c r="V6" s="92">
        <f>SUM(V7:V16)</f>
        <v>0</v>
      </c>
      <c r="W6" s="92">
        <f>SUM(W7:W16)</f>
        <v>0</v>
      </c>
      <c r="X6" s="159">
        <f>SUM(X7:X16)</f>
        <v>0</v>
      </c>
      <c r="Y6" s="311"/>
      <c r="Z6" s="326"/>
      <c r="AA6" s="308"/>
      <c r="AB6" s="308"/>
      <c r="AC6" s="303"/>
      <c r="AD6" s="300"/>
      <c r="AE6" s="299"/>
      <c r="AF6" s="297"/>
      <c r="AT6" s="154"/>
    </row>
    <row r="7" spans="1:206" s="93" customFormat="1" ht="38.25" x14ac:dyDescent="0.2">
      <c r="A7" s="286">
        <v>1</v>
      </c>
      <c r="B7" s="122" t="s">
        <v>146</v>
      </c>
      <c r="C7" s="13" t="s">
        <v>134</v>
      </c>
      <c r="D7" s="38" t="s">
        <v>135</v>
      </c>
      <c r="E7" s="13" t="s">
        <v>136</v>
      </c>
      <c r="F7" s="138">
        <f>G7</f>
        <v>300000</v>
      </c>
      <c r="G7" s="138">
        <v>300000</v>
      </c>
      <c r="H7" s="157">
        <v>0</v>
      </c>
      <c r="I7" s="139">
        <v>45572</v>
      </c>
      <c r="J7" s="124" t="s">
        <v>173</v>
      </c>
      <c r="K7" s="124" t="s">
        <v>174</v>
      </c>
      <c r="L7" s="127" t="s">
        <v>172</v>
      </c>
      <c r="M7" s="129" t="s">
        <v>0</v>
      </c>
      <c r="N7" s="123">
        <v>45664</v>
      </c>
      <c r="O7" s="122" t="s">
        <v>82</v>
      </c>
      <c r="P7" s="123">
        <v>45664</v>
      </c>
      <c r="Q7" s="115" t="s">
        <v>93</v>
      </c>
      <c r="R7" s="123">
        <v>45664</v>
      </c>
      <c r="S7" s="141"/>
      <c r="T7" s="141"/>
      <c r="U7" s="128"/>
      <c r="V7" s="135"/>
      <c r="W7" s="140"/>
      <c r="X7" s="140"/>
      <c r="Y7" s="282">
        <v>26</v>
      </c>
      <c r="Z7" s="129"/>
      <c r="AA7" s="287"/>
      <c r="AB7" s="133"/>
      <c r="AC7" s="122"/>
      <c r="AD7" s="122"/>
      <c r="AE7" s="122"/>
      <c r="AF7" s="145"/>
      <c r="AG7" s="94"/>
      <c r="AI7" s="95"/>
    </row>
    <row r="8" spans="1:206" s="93" customFormat="1" ht="63.75" x14ac:dyDescent="0.2">
      <c r="A8" s="286">
        <v>2</v>
      </c>
      <c r="B8" s="122" t="s">
        <v>147</v>
      </c>
      <c r="C8" s="13" t="s">
        <v>137</v>
      </c>
      <c r="D8" s="38" t="s">
        <v>138</v>
      </c>
      <c r="E8" s="289" t="s">
        <v>139</v>
      </c>
      <c r="F8" s="138">
        <f>G8</f>
        <v>299949.89</v>
      </c>
      <c r="G8" s="138">
        <v>299949.89</v>
      </c>
      <c r="H8" s="157">
        <v>0</v>
      </c>
      <c r="I8" s="139">
        <v>45581</v>
      </c>
      <c r="J8" s="124">
        <v>45623</v>
      </c>
      <c r="K8" s="124">
        <v>45629</v>
      </c>
      <c r="L8" s="124">
        <v>45629</v>
      </c>
      <c r="M8" s="129" t="s">
        <v>0</v>
      </c>
      <c r="N8" s="123">
        <v>45631</v>
      </c>
      <c r="O8" s="122" t="s">
        <v>89</v>
      </c>
      <c r="P8" s="128">
        <v>45632</v>
      </c>
      <c r="Q8" s="115" t="s">
        <v>85</v>
      </c>
      <c r="R8" s="141">
        <v>45632</v>
      </c>
      <c r="S8" s="141"/>
      <c r="T8" s="141"/>
      <c r="U8" s="141"/>
      <c r="V8" s="136"/>
      <c r="W8" s="136"/>
      <c r="X8" s="140"/>
      <c r="Y8" s="282">
        <v>18</v>
      </c>
      <c r="Z8" s="129" t="s">
        <v>43</v>
      </c>
      <c r="AA8" s="288" t="s">
        <v>171</v>
      </c>
      <c r="AB8" s="133">
        <v>45660</v>
      </c>
      <c r="AC8" s="122"/>
      <c r="AD8" s="122"/>
      <c r="AE8" s="122"/>
    </row>
    <row r="9" spans="1:206" s="144" customFormat="1" ht="40.5" customHeight="1" x14ac:dyDescent="0.2">
      <c r="A9" s="122">
        <v>3</v>
      </c>
      <c r="B9" s="122" t="s">
        <v>26</v>
      </c>
      <c r="C9" s="13" t="s">
        <v>140</v>
      </c>
      <c r="D9" s="38" t="s">
        <v>141</v>
      </c>
      <c r="E9" s="289" t="s">
        <v>142</v>
      </c>
      <c r="F9" s="138">
        <f t="shared" ref="F9:F13" si="0">G9</f>
        <v>299941.33</v>
      </c>
      <c r="G9" s="138">
        <v>299941.33</v>
      </c>
      <c r="H9" s="157">
        <v>0</v>
      </c>
      <c r="I9" s="139">
        <v>45587</v>
      </c>
      <c r="J9" s="124" t="s">
        <v>163</v>
      </c>
      <c r="K9" s="124" t="s">
        <v>164</v>
      </c>
      <c r="L9" s="124" t="s">
        <v>167</v>
      </c>
      <c r="M9" s="129" t="s">
        <v>0</v>
      </c>
      <c r="N9" s="123">
        <v>45635</v>
      </c>
      <c r="O9" s="122" t="s">
        <v>96</v>
      </c>
      <c r="P9" s="128">
        <v>45635</v>
      </c>
      <c r="Q9" s="122" t="s">
        <v>93</v>
      </c>
      <c r="R9" s="128">
        <v>45635</v>
      </c>
      <c r="S9" s="128"/>
      <c r="T9" s="283"/>
      <c r="U9" s="188"/>
      <c r="V9" s="135"/>
      <c r="W9" s="153"/>
      <c r="X9" s="161"/>
      <c r="Y9" s="292">
        <v>30</v>
      </c>
      <c r="Z9" s="129"/>
      <c r="AA9" s="130"/>
      <c r="AB9" s="133"/>
      <c r="AC9" s="122"/>
      <c r="AD9" s="122"/>
      <c r="AE9" s="122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7"/>
      <c r="BR9" s="137"/>
      <c r="BS9" s="137"/>
      <c r="BT9" s="137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7"/>
      <c r="CN9" s="137"/>
      <c r="CO9" s="137"/>
      <c r="CP9" s="137"/>
      <c r="CQ9" s="137"/>
      <c r="CR9" s="137"/>
      <c r="CS9" s="137"/>
      <c r="CT9" s="137"/>
      <c r="CU9" s="137"/>
      <c r="CV9" s="137"/>
      <c r="CW9" s="137"/>
      <c r="CX9" s="137"/>
      <c r="CY9" s="137"/>
      <c r="CZ9" s="137"/>
      <c r="DA9" s="137"/>
      <c r="DB9" s="137"/>
      <c r="DC9" s="137"/>
      <c r="DD9" s="137"/>
      <c r="DE9" s="137"/>
      <c r="DF9" s="137"/>
      <c r="DG9" s="137"/>
      <c r="DH9" s="137"/>
      <c r="DI9" s="137"/>
      <c r="DJ9" s="137"/>
      <c r="DK9" s="137"/>
      <c r="DL9" s="137"/>
      <c r="DM9" s="137"/>
      <c r="DN9" s="137"/>
      <c r="DO9" s="137"/>
      <c r="DP9" s="137"/>
      <c r="DQ9" s="137"/>
      <c r="DR9" s="137"/>
      <c r="DS9" s="137"/>
      <c r="DT9" s="137"/>
      <c r="DU9" s="137"/>
      <c r="DV9" s="137"/>
      <c r="DW9" s="137"/>
      <c r="DX9" s="137"/>
      <c r="DY9" s="137"/>
      <c r="DZ9" s="137"/>
      <c r="EA9" s="137"/>
      <c r="EB9" s="137"/>
      <c r="EC9" s="137"/>
      <c r="ED9" s="137"/>
      <c r="EE9" s="137"/>
      <c r="EF9" s="137"/>
      <c r="EG9" s="137"/>
      <c r="EH9" s="137"/>
      <c r="EI9" s="137"/>
      <c r="EJ9" s="137"/>
      <c r="EK9" s="137"/>
      <c r="EL9" s="137"/>
      <c r="EM9" s="137"/>
      <c r="EN9" s="137"/>
      <c r="EO9" s="137"/>
      <c r="EP9" s="137"/>
      <c r="EQ9" s="137"/>
      <c r="ER9" s="137"/>
      <c r="ES9" s="137"/>
      <c r="ET9" s="137"/>
      <c r="EU9" s="137"/>
      <c r="EV9" s="137"/>
      <c r="EW9" s="137"/>
      <c r="EX9" s="137"/>
      <c r="EY9" s="137"/>
      <c r="EZ9" s="137"/>
      <c r="FA9" s="137"/>
      <c r="FB9" s="137"/>
      <c r="FC9" s="137"/>
      <c r="FD9" s="137"/>
      <c r="FE9" s="137"/>
      <c r="FF9" s="137"/>
      <c r="FG9" s="137"/>
      <c r="FH9" s="137"/>
      <c r="FI9" s="137"/>
      <c r="FJ9" s="137"/>
      <c r="FK9" s="137"/>
      <c r="FL9" s="137"/>
      <c r="FM9" s="137"/>
      <c r="FN9" s="137"/>
      <c r="FO9" s="137"/>
      <c r="FP9" s="137"/>
      <c r="FQ9" s="137"/>
      <c r="FR9" s="137"/>
      <c r="FS9" s="137"/>
      <c r="FT9" s="137"/>
      <c r="FU9" s="137"/>
      <c r="FV9" s="137"/>
      <c r="FW9" s="137"/>
      <c r="FX9" s="137"/>
      <c r="FY9" s="137"/>
      <c r="FZ9" s="137"/>
      <c r="GA9" s="137"/>
      <c r="GB9" s="137"/>
      <c r="GC9" s="137"/>
      <c r="GD9" s="137"/>
      <c r="GE9" s="137"/>
      <c r="GF9" s="137"/>
      <c r="GG9" s="137"/>
      <c r="GH9" s="137"/>
      <c r="GI9" s="137"/>
      <c r="GJ9" s="137"/>
      <c r="GK9" s="137"/>
      <c r="GL9" s="137"/>
      <c r="GM9" s="137"/>
      <c r="GN9" s="137"/>
      <c r="GO9" s="137"/>
      <c r="GP9" s="137"/>
      <c r="GQ9" s="137"/>
      <c r="GR9" s="137"/>
      <c r="GS9" s="137"/>
      <c r="GT9" s="137"/>
      <c r="GU9" s="137"/>
      <c r="GV9" s="137"/>
      <c r="GW9" s="137"/>
      <c r="GX9" s="137"/>
    </row>
    <row r="10" spans="1:206" s="93" customFormat="1" ht="51" x14ac:dyDescent="0.2">
      <c r="A10" s="122">
        <v>4</v>
      </c>
      <c r="B10" s="138" t="s">
        <v>148</v>
      </c>
      <c r="C10" s="38" t="s">
        <v>143</v>
      </c>
      <c r="D10" s="38" t="s">
        <v>144</v>
      </c>
      <c r="E10" s="289" t="s">
        <v>145</v>
      </c>
      <c r="F10" s="138">
        <f t="shared" si="0"/>
        <v>298530.94</v>
      </c>
      <c r="G10" s="138">
        <v>298530.94</v>
      </c>
      <c r="H10" s="157">
        <v>0</v>
      </c>
      <c r="I10" s="139">
        <v>45602.533333333333</v>
      </c>
      <c r="J10" s="124">
        <v>45623</v>
      </c>
      <c r="K10" s="124">
        <v>45630</v>
      </c>
      <c r="L10" s="124">
        <v>45630</v>
      </c>
      <c r="M10" s="132" t="s">
        <v>0</v>
      </c>
      <c r="N10" s="125">
        <v>45642</v>
      </c>
      <c r="O10" s="115" t="s">
        <v>85</v>
      </c>
      <c r="P10" s="128">
        <v>45642</v>
      </c>
      <c r="Q10" s="115" t="s">
        <v>93</v>
      </c>
      <c r="R10" s="128">
        <v>45642</v>
      </c>
      <c r="S10" s="128"/>
      <c r="T10" s="128"/>
      <c r="U10" s="128"/>
      <c r="V10" s="136"/>
      <c r="W10" s="136"/>
      <c r="X10" s="162"/>
      <c r="Y10" s="282">
        <v>19</v>
      </c>
      <c r="Z10" s="129"/>
      <c r="AA10" s="130"/>
      <c r="AB10" s="133"/>
      <c r="AC10" s="122"/>
      <c r="AD10" s="122"/>
      <c r="AE10" s="126"/>
      <c r="AF10" s="165"/>
      <c r="AG10" s="137"/>
      <c r="AH10" s="137"/>
      <c r="AI10" s="137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7"/>
      <c r="BR10" s="137"/>
      <c r="BS10" s="137"/>
      <c r="BT10" s="137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7"/>
      <c r="DA10" s="137"/>
      <c r="DB10" s="137"/>
      <c r="DC10" s="137"/>
      <c r="DD10" s="137"/>
      <c r="DE10" s="137"/>
      <c r="DF10" s="137"/>
      <c r="DG10" s="137"/>
      <c r="DH10" s="137"/>
      <c r="DI10" s="137"/>
      <c r="DJ10" s="137"/>
      <c r="DK10" s="137"/>
      <c r="DL10" s="137"/>
      <c r="DM10" s="137"/>
      <c r="DN10" s="137"/>
      <c r="DO10" s="137"/>
      <c r="DP10" s="137"/>
      <c r="DQ10" s="137"/>
      <c r="DR10" s="137"/>
      <c r="DS10" s="137"/>
      <c r="DT10" s="137"/>
      <c r="DU10" s="137"/>
      <c r="DV10" s="137"/>
      <c r="DW10" s="137"/>
      <c r="DX10" s="137"/>
      <c r="DY10" s="137"/>
      <c r="DZ10" s="137"/>
      <c r="EA10" s="137"/>
      <c r="EB10" s="137"/>
      <c r="EC10" s="137"/>
      <c r="ED10" s="137"/>
      <c r="EE10" s="137"/>
      <c r="EF10" s="137"/>
      <c r="EG10" s="137"/>
      <c r="EH10" s="137"/>
      <c r="EI10" s="137"/>
      <c r="EJ10" s="137"/>
      <c r="EK10" s="137"/>
      <c r="EL10" s="137"/>
      <c r="EM10" s="137"/>
      <c r="EN10" s="137"/>
      <c r="EO10" s="137"/>
      <c r="EP10" s="137"/>
      <c r="EQ10" s="137"/>
      <c r="ER10" s="137"/>
      <c r="ES10" s="137"/>
      <c r="ET10" s="137"/>
      <c r="EU10" s="137"/>
      <c r="EV10" s="137"/>
      <c r="EW10" s="137"/>
      <c r="EX10" s="137"/>
      <c r="EY10" s="137"/>
      <c r="EZ10" s="137"/>
      <c r="FA10" s="137"/>
      <c r="FB10" s="137"/>
      <c r="FC10" s="137"/>
      <c r="FD10" s="137"/>
      <c r="FE10" s="137"/>
      <c r="FF10" s="137"/>
      <c r="FG10" s="137"/>
      <c r="FH10" s="137"/>
      <c r="FI10" s="137"/>
      <c r="FJ10" s="137"/>
      <c r="FK10" s="137"/>
      <c r="FL10" s="137"/>
      <c r="FM10" s="137"/>
      <c r="FN10" s="137"/>
      <c r="FO10" s="137"/>
      <c r="FP10" s="137"/>
      <c r="FQ10" s="137"/>
      <c r="FR10" s="137"/>
      <c r="FS10" s="137"/>
      <c r="FT10" s="137"/>
      <c r="FU10" s="137"/>
      <c r="FV10" s="137"/>
      <c r="FW10" s="137"/>
      <c r="FX10" s="137"/>
      <c r="FY10" s="137"/>
      <c r="FZ10" s="137"/>
      <c r="GA10" s="137"/>
      <c r="GB10" s="137"/>
      <c r="GC10" s="137"/>
      <c r="GD10" s="137"/>
      <c r="GE10" s="137"/>
      <c r="GF10" s="137"/>
      <c r="GG10" s="137"/>
      <c r="GH10" s="137"/>
      <c r="GI10" s="137"/>
      <c r="GJ10" s="137"/>
      <c r="GK10" s="137"/>
      <c r="GL10" s="137"/>
      <c r="GM10" s="137"/>
      <c r="GN10" s="137"/>
      <c r="GO10" s="137"/>
      <c r="GP10" s="137"/>
      <c r="GQ10" s="137"/>
      <c r="GR10" s="137"/>
      <c r="GS10" s="137"/>
      <c r="GT10" s="137"/>
      <c r="GU10" s="137"/>
      <c r="GV10" s="137"/>
      <c r="GW10" s="137"/>
      <c r="GX10" s="137"/>
    </row>
    <row r="11" spans="1:206" s="93" customFormat="1" ht="25.5" x14ac:dyDescent="0.2">
      <c r="A11" s="122">
        <v>5</v>
      </c>
      <c r="B11" s="122" t="s">
        <v>22</v>
      </c>
      <c r="C11" s="13" t="s">
        <v>149</v>
      </c>
      <c r="D11" s="13" t="s">
        <v>150</v>
      </c>
      <c r="E11" s="5" t="s">
        <v>151</v>
      </c>
      <c r="F11" s="138">
        <f t="shared" si="0"/>
        <v>299957.38</v>
      </c>
      <c r="G11" s="138">
        <v>299957.38</v>
      </c>
      <c r="H11" s="157">
        <v>0</v>
      </c>
      <c r="I11" s="139">
        <v>45602.84375</v>
      </c>
      <c r="J11" s="124">
        <v>45624</v>
      </c>
      <c r="K11" s="124">
        <v>45631</v>
      </c>
      <c r="L11" s="124">
        <v>45630</v>
      </c>
      <c r="M11" s="129" t="s">
        <v>0</v>
      </c>
      <c r="N11" s="123">
        <v>45639</v>
      </c>
      <c r="O11" s="122" t="s">
        <v>82</v>
      </c>
      <c r="P11" s="128">
        <v>45642</v>
      </c>
      <c r="Q11" s="122" t="s">
        <v>88</v>
      </c>
      <c r="R11" s="128">
        <v>45642</v>
      </c>
      <c r="S11" s="128"/>
      <c r="T11" s="128"/>
      <c r="U11" s="128"/>
      <c r="V11" s="135"/>
      <c r="W11" s="136"/>
      <c r="X11" s="162"/>
      <c r="Y11" s="282">
        <v>10</v>
      </c>
      <c r="Z11" s="129" t="s">
        <v>43</v>
      </c>
      <c r="AA11" s="130" t="s">
        <v>176</v>
      </c>
      <c r="AB11" s="133"/>
      <c r="AC11" s="122"/>
      <c r="AD11" s="122"/>
      <c r="AE11" s="122"/>
      <c r="AF11" s="137"/>
      <c r="AG11" s="137"/>
      <c r="AH11" s="137"/>
      <c r="AI11" s="137"/>
      <c r="AJ11" s="137"/>
      <c r="AK11" s="137"/>
      <c r="AL11" s="137"/>
      <c r="AM11" s="137"/>
      <c r="AN11" s="137"/>
      <c r="AO11" s="137"/>
      <c r="AP11" s="137"/>
      <c r="AQ11" s="137"/>
      <c r="AR11" s="137"/>
      <c r="AS11" s="137"/>
      <c r="AT11" s="137"/>
      <c r="AU11" s="137"/>
      <c r="AV11" s="137"/>
      <c r="AW11" s="137"/>
      <c r="AX11" s="137"/>
      <c r="AY11" s="137"/>
      <c r="AZ11" s="137"/>
      <c r="BA11" s="137"/>
      <c r="BB11" s="137"/>
      <c r="BC11" s="137"/>
      <c r="BD11" s="137"/>
      <c r="BE11" s="137"/>
      <c r="BF11" s="137"/>
      <c r="BG11" s="137"/>
      <c r="BH11" s="137"/>
      <c r="BI11" s="137"/>
      <c r="BJ11" s="137"/>
      <c r="BK11" s="137"/>
      <c r="BL11" s="137"/>
      <c r="BM11" s="137"/>
      <c r="BN11" s="137"/>
      <c r="BO11" s="137"/>
      <c r="BP11" s="137"/>
      <c r="BQ11" s="137"/>
      <c r="BR11" s="137"/>
      <c r="BS11" s="137"/>
      <c r="BT11" s="137"/>
      <c r="BU11" s="137"/>
      <c r="BV11" s="137"/>
      <c r="BW11" s="137"/>
      <c r="BX11" s="137"/>
      <c r="BY11" s="137"/>
      <c r="BZ11" s="137"/>
      <c r="CA11" s="137"/>
      <c r="CB11" s="137"/>
      <c r="CC11" s="137"/>
      <c r="CD11" s="137"/>
      <c r="CE11" s="137"/>
      <c r="CF11" s="137"/>
      <c r="CG11" s="137"/>
      <c r="CH11" s="137"/>
      <c r="CI11" s="137"/>
      <c r="CJ11" s="137"/>
      <c r="CK11" s="137"/>
      <c r="CL11" s="137"/>
      <c r="CM11" s="137"/>
      <c r="CN11" s="137"/>
      <c r="CO11" s="137"/>
      <c r="CP11" s="137"/>
      <c r="CQ11" s="137"/>
      <c r="CR11" s="137"/>
      <c r="CS11" s="137"/>
      <c r="CT11" s="137"/>
      <c r="CU11" s="137"/>
      <c r="CV11" s="137"/>
      <c r="CW11" s="137"/>
      <c r="CX11" s="137"/>
      <c r="CY11" s="137"/>
      <c r="CZ11" s="137"/>
      <c r="DA11" s="137"/>
      <c r="DB11" s="137"/>
      <c r="DC11" s="137"/>
      <c r="DD11" s="137"/>
      <c r="DE11" s="137"/>
      <c r="DF11" s="137"/>
      <c r="DG11" s="137"/>
      <c r="DH11" s="137"/>
      <c r="DI11" s="137"/>
      <c r="DJ11" s="137"/>
      <c r="DK11" s="137"/>
      <c r="DL11" s="137"/>
      <c r="DM11" s="137"/>
      <c r="DN11" s="137"/>
      <c r="DO11" s="137"/>
      <c r="DP11" s="137"/>
      <c r="DQ11" s="137"/>
      <c r="DR11" s="137"/>
      <c r="DS11" s="137"/>
      <c r="DT11" s="137"/>
      <c r="DU11" s="137"/>
      <c r="DV11" s="137"/>
      <c r="DW11" s="137"/>
      <c r="DX11" s="137"/>
      <c r="DY11" s="137"/>
      <c r="DZ11" s="137"/>
      <c r="EA11" s="137"/>
      <c r="EB11" s="137"/>
      <c r="EC11" s="137"/>
      <c r="ED11" s="137"/>
      <c r="EE11" s="137"/>
      <c r="EF11" s="137"/>
      <c r="EG11" s="137"/>
      <c r="EH11" s="137"/>
      <c r="EI11" s="137"/>
      <c r="EJ11" s="137"/>
      <c r="EK11" s="137"/>
      <c r="EL11" s="137"/>
      <c r="EM11" s="137"/>
      <c r="EN11" s="137"/>
      <c r="EO11" s="137"/>
      <c r="EP11" s="137"/>
      <c r="EQ11" s="137"/>
      <c r="ER11" s="137"/>
      <c r="ES11" s="137"/>
      <c r="ET11" s="137"/>
      <c r="EU11" s="137"/>
      <c r="EV11" s="137"/>
      <c r="EW11" s="137"/>
      <c r="EX11" s="137"/>
      <c r="EY11" s="137"/>
      <c r="EZ11" s="137"/>
      <c r="FA11" s="137"/>
      <c r="FB11" s="137"/>
      <c r="FC11" s="137"/>
      <c r="FD11" s="137"/>
      <c r="FE11" s="137"/>
      <c r="FF11" s="137"/>
      <c r="FG11" s="137"/>
      <c r="FH11" s="137"/>
      <c r="FI11" s="137"/>
      <c r="FJ11" s="137"/>
      <c r="FK11" s="137"/>
      <c r="FL11" s="137"/>
      <c r="FM11" s="137"/>
      <c r="FN11" s="137"/>
      <c r="FO11" s="137"/>
      <c r="FP11" s="137"/>
      <c r="FQ11" s="137"/>
      <c r="FR11" s="137"/>
      <c r="FS11" s="137"/>
      <c r="FT11" s="137"/>
      <c r="FU11" s="137"/>
      <c r="FV11" s="137"/>
      <c r="FW11" s="137"/>
      <c r="FX11" s="137"/>
      <c r="FY11" s="137"/>
      <c r="FZ11" s="137"/>
      <c r="GA11" s="137"/>
      <c r="GB11" s="137"/>
      <c r="GC11" s="137"/>
      <c r="GD11" s="137"/>
      <c r="GE11" s="137"/>
      <c r="GF11" s="137"/>
      <c r="GG11" s="137"/>
      <c r="GH11" s="137"/>
      <c r="GI11" s="137"/>
      <c r="GJ11" s="137"/>
      <c r="GK11" s="137"/>
      <c r="GL11" s="137"/>
      <c r="GM11" s="137"/>
      <c r="GN11" s="137"/>
      <c r="GO11" s="137"/>
      <c r="GP11" s="137"/>
      <c r="GQ11" s="137"/>
      <c r="GR11" s="137"/>
      <c r="GS11" s="137"/>
      <c r="GT11" s="137"/>
      <c r="GU11" s="137"/>
      <c r="GV11" s="137"/>
      <c r="GW11" s="137"/>
      <c r="GX11" s="137"/>
    </row>
    <row r="12" spans="1:206" s="93" customFormat="1" ht="25.5" x14ac:dyDescent="0.2">
      <c r="A12" s="122">
        <v>6</v>
      </c>
      <c r="B12" s="122" t="s">
        <v>23</v>
      </c>
      <c r="C12" s="13" t="s">
        <v>152</v>
      </c>
      <c r="D12" s="13" t="s">
        <v>153</v>
      </c>
      <c r="E12" s="5" t="s">
        <v>154</v>
      </c>
      <c r="F12" s="138">
        <f t="shared" si="0"/>
        <v>299952.03000000003</v>
      </c>
      <c r="G12" s="138">
        <v>299952.03000000003</v>
      </c>
      <c r="H12" s="157">
        <v>0</v>
      </c>
      <c r="I12" s="139">
        <v>45603.572222222225</v>
      </c>
      <c r="J12" s="124" t="s">
        <v>161</v>
      </c>
      <c r="K12" s="124" t="s">
        <v>162</v>
      </c>
      <c r="L12" s="127" t="s">
        <v>162</v>
      </c>
      <c r="M12" s="129" t="s">
        <v>0</v>
      </c>
      <c r="N12" s="128">
        <v>45636</v>
      </c>
      <c r="O12" s="122" t="s">
        <v>88</v>
      </c>
      <c r="P12" s="128">
        <v>45637</v>
      </c>
      <c r="Q12" s="122" t="s">
        <v>82</v>
      </c>
      <c r="R12" s="128">
        <v>45637</v>
      </c>
      <c r="S12" s="128"/>
      <c r="T12" s="128"/>
      <c r="U12" s="128"/>
      <c r="V12" s="135"/>
      <c r="W12" s="140"/>
      <c r="X12" s="160"/>
      <c r="Y12" s="282">
        <v>30</v>
      </c>
      <c r="Z12" s="129"/>
      <c r="AA12" s="203"/>
      <c r="AB12" s="125"/>
      <c r="AC12" s="122"/>
      <c r="AD12" s="122"/>
      <c r="AE12" s="122"/>
      <c r="AF12" s="166"/>
      <c r="AG12" s="106"/>
      <c r="AH12" s="137"/>
      <c r="AI12" s="107"/>
      <c r="AJ12" s="137"/>
      <c r="AK12" s="137"/>
      <c r="AL12" s="137"/>
      <c r="AM12" s="137"/>
      <c r="AN12" s="137"/>
      <c r="AO12" s="137"/>
      <c r="AP12" s="137"/>
      <c r="AQ12" s="137"/>
      <c r="AR12" s="137"/>
      <c r="AS12" s="137"/>
      <c r="AT12" s="137"/>
      <c r="AU12" s="137"/>
      <c r="AV12" s="137"/>
      <c r="AW12" s="137"/>
      <c r="AX12" s="137"/>
      <c r="AY12" s="137"/>
      <c r="AZ12" s="137"/>
      <c r="BA12" s="137"/>
      <c r="BB12" s="137"/>
      <c r="BC12" s="137"/>
      <c r="BD12" s="137"/>
      <c r="BE12" s="137"/>
      <c r="BF12" s="137"/>
      <c r="BG12" s="137"/>
      <c r="BH12" s="137"/>
      <c r="BI12" s="137"/>
      <c r="BJ12" s="137"/>
      <c r="BK12" s="137"/>
      <c r="BL12" s="137"/>
      <c r="BM12" s="137"/>
      <c r="BN12" s="137"/>
      <c r="BO12" s="137"/>
      <c r="BP12" s="137"/>
      <c r="BQ12" s="137"/>
      <c r="BR12" s="137"/>
      <c r="BS12" s="137"/>
      <c r="BT12" s="137"/>
      <c r="BU12" s="137"/>
      <c r="BV12" s="137"/>
      <c r="BW12" s="137"/>
      <c r="BX12" s="137"/>
      <c r="BY12" s="137"/>
      <c r="BZ12" s="137"/>
      <c r="CA12" s="137"/>
      <c r="CB12" s="137"/>
      <c r="CC12" s="137"/>
      <c r="CD12" s="137"/>
      <c r="CE12" s="137"/>
      <c r="CF12" s="137"/>
      <c r="CG12" s="137"/>
      <c r="CH12" s="137"/>
      <c r="CI12" s="137"/>
      <c r="CJ12" s="137"/>
      <c r="CK12" s="137"/>
      <c r="CL12" s="137"/>
      <c r="CM12" s="137"/>
      <c r="CN12" s="137"/>
      <c r="CO12" s="137"/>
      <c r="CP12" s="137"/>
      <c r="CQ12" s="137"/>
      <c r="CR12" s="137"/>
      <c r="CS12" s="137"/>
      <c r="CT12" s="137"/>
      <c r="CU12" s="137"/>
      <c r="CV12" s="137"/>
      <c r="CW12" s="137"/>
      <c r="CX12" s="137"/>
      <c r="CY12" s="137"/>
      <c r="CZ12" s="137"/>
      <c r="DA12" s="137"/>
      <c r="DB12" s="137"/>
      <c r="DC12" s="137"/>
      <c r="DD12" s="137"/>
      <c r="DE12" s="137"/>
      <c r="DF12" s="137"/>
      <c r="DG12" s="137"/>
      <c r="DH12" s="137"/>
      <c r="DI12" s="137"/>
      <c r="DJ12" s="137"/>
      <c r="DK12" s="137"/>
      <c r="DL12" s="137"/>
      <c r="DM12" s="137"/>
      <c r="DN12" s="137"/>
      <c r="DO12" s="137"/>
      <c r="DP12" s="137"/>
      <c r="DQ12" s="137"/>
      <c r="DR12" s="137"/>
      <c r="DS12" s="137"/>
      <c r="DT12" s="137"/>
      <c r="DU12" s="137"/>
      <c r="DV12" s="137"/>
      <c r="DW12" s="137"/>
      <c r="DX12" s="137"/>
      <c r="DY12" s="137"/>
      <c r="DZ12" s="137"/>
      <c r="EA12" s="137"/>
      <c r="EB12" s="137"/>
      <c r="EC12" s="137"/>
      <c r="ED12" s="137"/>
      <c r="EE12" s="137"/>
      <c r="EF12" s="137"/>
      <c r="EG12" s="137"/>
      <c r="EH12" s="137"/>
      <c r="EI12" s="137"/>
      <c r="EJ12" s="137"/>
      <c r="EK12" s="137"/>
      <c r="EL12" s="137"/>
      <c r="EM12" s="137"/>
      <c r="EN12" s="137"/>
      <c r="EO12" s="137"/>
      <c r="EP12" s="137"/>
      <c r="EQ12" s="137"/>
      <c r="ER12" s="137"/>
      <c r="ES12" s="137"/>
      <c r="ET12" s="137"/>
      <c r="EU12" s="137"/>
      <c r="EV12" s="137"/>
      <c r="EW12" s="137"/>
      <c r="EX12" s="137"/>
      <c r="EY12" s="137"/>
      <c r="EZ12" s="137"/>
      <c r="FA12" s="137"/>
      <c r="FB12" s="137"/>
      <c r="FC12" s="137"/>
      <c r="FD12" s="137"/>
      <c r="FE12" s="137"/>
      <c r="FF12" s="137"/>
      <c r="FG12" s="137"/>
      <c r="FH12" s="137"/>
      <c r="FI12" s="137"/>
      <c r="FJ12" s="137"/>
      <c r="FK12" s="137"/>
      <c r="FL12" s="137"/>
      <c r="FM12" s="137"/>
      <c r="FN12" s="137"/>
      <c r="FO12" s="137"/>
      <c r="FP12" s="137"/>
      <c r="FQ12" s="137"/>
      <c r="FR12" s="137"/>
      <c r="FS12" s="137"/>
      <c r="FT12" s="137"/>
      <c r="FU12" s="137"/>
      <c r="FV12" s="137"/>
      <c r="FW12" s="137"/>
      <c r="FX12" s="137"/>
      <c r="FY12" s="137"/>
      <c r="FZ12" s="137"/>
      <c r="GA12" s="137"/>
      <c r="GB12" s="137"/>
      <c r="GC12" s="137"/>
      <c r="GD12" s="137"/>
      <c r="GE12" s="137"/>
      <c r="GF12" s="137"/>
      <c r="GG12" s="137"/>
      <c r="GH12" s="137"/>
      <c r="GI12" s="137"/>
      <c r="GJ12" s="137"/>
      <c r="GK12" s="137"/>
      <c r="GL12" s="137"/>
      <c r="GM12" s="137"/>
      <c r="GN12" s="137"/>
      <c r="GO12" s="137"/>
      <c r="GP12" s="137"/>
      <c r="GQ12" s="137"/>
      <c r="GR12" s="137"/>
      <c r="GS12" s="137"/>
      <c r="GT12" s="137"/>
      <c r="GU12" s="137"/>
      <c r="GV12" s="137"/>
      <c r="GW12" s="137"/>
      <c r="GX12" s="137"/>
    </row>
    <row r="13" spans="1:206" s="96" customFormat="1" ht="25.5" x14ac:dyDescent="0.2">
      <c r="A13" s="122">
        <v>7</v>
      </c>
      <c r="B13" s="122" t="s">
        <v>25</v>
      </c>
      <c r="C13" s="38" t="s">
        <v>155</v>
      </c>
      <c r="D13" s="38" t="s">
        <v>156</v>
      </c>
      <c r="E13" s="289" t="s">
        <v>157</v>
      </c>
      <c r="F13" s="370">
        <f t="shared" si="0"/>
        <v>299982.33</v>
      </c>
      <c r="G13" s="370">
        <v>299982.33</v>
      </c>
      <c r="H13" s="157">
        <v>0</v>
      </c>
      <c r="I13" s="139">
        <v>45603.6</v>
      </c>
      <c r="J13" s="124" t="s">
        <v>165</v>
      </c>
      <c r="K13" s="124" t="s">
        <v>166</v>
      </c>
      <c r="L13" s="124">
        <v>45628</v>
      </c>
      <c r="M13" s="129" t="s">
        <v>0</v>
      </c>
      <c r="N13" s="123">
        <v>45639</v>
      </c>
      <c r="O13" s="122" t="s">
        <v>89</v>
      </c>
      <c r="P13" s="128">
        <v>45642</v>
      </c>
      <c r="Q13" s="122" t="s">
        <v>96</v>
      </c>
      <c r="R13" s="128">
        <v>45642</v>
      </c>
      <c r="S13" s="141"/>
      <c r="T13" s="141"/>
      <c r="U13" s="128"/>
      <c r="V13" s="135"/>
      <c r="W13" s="136"/>
      <c r="X13" s="162"/>
      <c r="Y13" s="282">
        <v>30</v>
      </c>
      <c r="Z13" s="129"/>
      <c r="AA13" s="221"/>
      <c r="AB13" s="133"/>
      <c r="AC13" s="122"/>
      <c r="AD13" s="122"/>
      <c r="AE13" s="122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BE13" s="105"/>
      <c r="BF13" s="105"/>
      <c r="BG13" s="105"/>
      <c r="BH13" s="105"/>
      <c r="BI13" s="105"/>
      <c r="BJ13" s="105"/>
      <c r="BK13" s="105"/>
      <c r="BL13" s="105"/>
      <c r="BM13" s="105"/>
      <c r="BN13" s="105"/>
      <c r="BO13" s="105"/>
      <c r="BP13" s="105"/>
      <c r="BQ13" s="105"/>
      <c r="BR13" s="105"/>
      <c r="BS13" s="105"/>
      <c r="BT13" s="105"/>
      <c r="BU13" s="105"/>
      <c r="BV13" s="105"/>
      <c r="BW13" s="105"/>
      <c r="BX13" s="105"/>
      <c r="BY13" s="105"/>
      <c r="BZ13" s="105"/>
      <c r="CA13" s="105"/>
      <c r="CB13" s="105"/>
      <c r="CC13" s="105"/>
      <c r="CD13" s="105"/>
      <c r="CE13" s="105"/>
      <c r="CF13" s="105"/>
      <c r="CG13" s="105"/>
      <c r="CH13" s="105"/>
      <c r="CI13" s="105"/>
      <c r="CJ13" s="105"/>
      <c r="CK13" s="105"/>
      <c r="CL13" s="105"/>
      <c r="CM13" s="105"/>
      <c r="CN13" s="105"/>
      <c r="CO13" s="105"/>
      <c r="CP13" s="105"/>
      <c r="CQ13" s="105"/>
      <c r="CR13" s="105"/>
      <c r="CS13" s="105"/>
      <c r="CT13" s="105"/>
      <c r="CU13" s="105"/>
      <c r="CV13" s="105"/>
      <c r="CW13" s="105"/>
      <c r="CX13" s="105"/>
      <c r="CY13" s="105"/>
      <c r="CZ13" s="105"/>
      <c r="DA13" s="105"/>
      <c r="DB13" s="105"/>
      <c r="DC13" s="105"/>
      <c r="DD13" s="105"/>
      <c r="DE13" s="105"/>
      <c r="DF13" s="105"/>
      <c r="DG13" s="105"/>
      <c r="DH13" s="105"/>
      <c r="DI13" s="105"/>
      <c r="DJ13" s="105"/>
      <c r="DK13" s="105"/>
      <c r="DL13" s="105"/>
      <c r="DM13" s="105"/>
      <c r="DN13" s="105"/>
      <c r="DO13" s="105"/>
      <c r="DP13" s="105"/>
      <c r="DQ13" s="105"/>
      <c r="DR13" s="105"/>
      <c r="DS13" s="105"/>
      <c r="DT13" s="105"/>
      <c r="DU13" s="105"/>
      <c r="DV13" s="105"/>
      <c r="DW13" s="105"/>
      <c r="DX13" s="105"/>
      <c r="DY13" s="105"/>
      <c r="DZ13" s="105"/>
      <c r="EA13" s="105"/>
      <c r="EB13" s="105"/>
      <c r="EC13" s="105"/>
      <c r="ED13" s="105"/>
      <c r="EE13" s="105"/>
      <c r="EF13" s="105"/>
      <c r="EG13" s="105"/>
      <c r="EH13" s="105"/>
      <c r="EI13" s="105"/>
      <c r="EJ13" s="105"/>
      <c r="EK13" s="105"/>
      <c r="EL13" s="105"/>
      <c r="EM13" s="105"/>
      <c r="EN13" s="105"/>
      <c r="EO13" s="105"/>
      <c r="EP13" s="105"/>
      <c r="EQ13" s="105"/>
      <c r="ER13" s="105"/>
      <c r="ES13" s="105"/>
      <c r="ET13" s="105"/>
      <c r="EU13" s="105"/>
      <c r="EV13" s="105"/>
      <c r="EW13" s="105"/>
      <c r="EX13" s="105"/>
      <c r="EY13" s="105"/>
      <c r="EZ13" s="105"/>
      <c r="FA13" s="105"/>
      <c r="FB13" s="105"/>
      <c r="FC13" s="105"/>
      <c r="FD13" s="105"/>
      <c r="FE13" s="105"/>
      <c r="FF13" s="105"/>
      <c r="FG13" s="105"/>
      <c r="FH13" s="105"/>
      <c r="FI13" s="105"/>
      <c r="FJ13" s="105"/>
      <c r="FK13" s="105"/>
      <c r="FL13" s="105"/>
      <c r="FM13" s="105"/>
      <c r="FN13" s="105"/>
      <c r="FO13" s="105"/>
      <c r="FP13" s="105"/>
      <c r="FQ13" s="105"/>
      <c r="FR13" s="105"/>
      <c r="FS13" s="105"/>
      <c r="FT13" s="105"/>
      <c r="FU13" s="105"/>
      <c r="FV13" s="105"/>
      <c r="FW13" s="105"/>
      <c r="FX13" s="105"/>
      <c r="FY13" s="105"/>
      <c r="FZ13" s="105"/>
      <c r="GA13" s="105"/>
      <c r="GB13" s="105"/>
      <c r="GC13" s="105"/>
      <c r="GD13" s="105"/>
      <c r="GE13" s="105"/>
      <c r="GF13" s="105"/>
      <c r="GG13" s="105"/>
      <c r="GH13" s="105"/>
      <c r="GI13" s="105"/>
      <c r="GJ13" s="105"/>
      <c r="GK13" s="105"/>
      <c r="GL13" s="105"/>
      <c r="GM13" s="105"/>
      <c r="GN13" s="105"/>
      <c r="GO13" s="105"/>
      <c r="GP13" s="105"/>
      <c r="GQ13" s="105"/>
      <c r="GR13" s="105"/>
      <c r="GS13" s="105"/>
      <c r="GT13" s="105"/>
      <c r="GU13" s="105"/>
      <c r="GV13" s="105"/>
      <c r="GW13" s="105"/>
      <c r="GX13" s="105"/>
    </row>
    <row r="14" spans="1:206" s="118" customFormat="1" ht="63.75" x14ac:dyDescent="0.2">
      <c r="A14" s="122">
        <v>8</v>
      </c>
      <c r="B14" s="126" t="s">
        <v>76</v>
      </c>
      <c r="C14" s="38" t="s">
        <v>158</v>
      </c>
      <c r="D14" s="5" t="s">
        <v>159</v>
      </c>
      <c r="E14" s="5" t="s">
        <v>160</v>
      </c>
      <c r="F14" s="290">
        <v>299059.15999999997</v>
      </c>
      <c r="G14" s="208">
        <v>299059.15999999997</v>
      </c>
      <c r="H14" s="157">
        <v>0</v>
      </c>
      <c r="I14" s="139">
        <v>45603.642361111109</v>
      </c>
      <c r="J14" s="124" t="s">
        <v>168</v>
      </c>
      <c r="K14" s="124" t="s">
        <v>169</v>
      </c>
      <c r="L14" s="124" t="s">
        <v>170</v>
      </c>
      <c r="M14" s="129" t="s">
        <v>0</v>
      </c>
      <c r="N14" s="127">
        <v>45649</v>
      </c>
      <c r="O14" s="122" t="s">
        <v>88</v>
      </c>
      <c r="P14" s="128">
        <v>45656</v>
      </c>
      <c r="Q14" s="122" t="s">
        <v>89</v>
      </c>
      <c r="R14" s="128">
        <v>45656</v>
      </c>
      <c r="S14" s="141"/>
      <c r="T14" s="141"/>
      <c r="U14" s="128"/>
      <c r="V14" s="135"/>
      <c r="W14" s="136"/>
      <c r="X14" s="162"/>
      <c r="Y14" s="282">
        <v>15</v>
      </c>
      <c r="Z14" s="129" t="s">
        <v>43</v>
      </c>
      <c r="AA14" s="130" t="s">
        <v>177</v>
      </c>
      <c r="AB14" s="133">
        <v>45673</v>
      </c>
      <c r="AC14" s="122"/>
      <c r="AD14" s="122"/>
      <c r="AE14" s="122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5"/>
      <c r="BJ14" s="105"/>
      <c r="BK14" s="105"/>
      <c r="BL14" s="105"/>
      <c r="BM14" s="105"/>
      <c r="BN14" s="105"/>
      <c r="BO14" s="105"/>
      <c r="BP14" s="105"/>
      <c r="BQ14" s="105"/>
      <c r="BR14" s="105"/>
      <c r="BS14" s="105"/>
      <c r="BT14" s="105"/>
      <c r="BU14" s="105"/>
      <c r="BV14" s="105"/>
      <c r="BW14" s="105"/>
      <c r="BX14" s="105"/>
      <c r="BY14" s="105"/>
      <c r="BZ14" s="105"/>
      <c r="CA14" s="105"/>
      <c r="CB14" s="105"/>
      <c r="CC14" s="105"/>
      <c r="CD14" s="105"/>
      <c r="CE14" s="105"/>
      <c r="CF14" s="105"/>
      <c r="CG14" s="105"/>
      <c r="CH14" s="105"/>
      <c r="CI14" s="105"/>
      <c r="CJ14" s="105"/>
      <c r="CK14" s="105"/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105"/>
      <c r="CZ14" s="105"/>
      <c r="DA14" s="105"/>
      <c r="DB14" s="105"/>
      <c r="DC14" s="105"/>
      <c r="DD14" s="105"/>
      <c r="DE14" s="105"/>
      <c r="DF14" s="105"/>
      <c r="DG14" s="105"/>
      <c r="DH14" s="105"/>
      <c r="DI14" s="105"/>
      <c r="DJ14" s="105"/>
      <c r="DK14" s="105"/>
      <c r="DL14" s="105"/>
      <c r="DM14" s="105"/>
      <c r="DN14" s="105"/>
      <c r="DO14" s="105"/>
      <c r="DP14" s="105"/>
      <c r="DQ14" s="105"/>
      <c r="DR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  <c r="EU14" s="105"/>
      <c r="EV14" s="105"/>
      <c r="EW14" s="105"/>
      <c r="EX14" s="105"/>
      <c r="EY14" s="105"/>
      <c r="EZ14" s="105"/>
      <c r="FA14" s="105"/>
      <c r="FB14" s="105"/>
      <c r="FC14" s="105"/>
      <c r="FD14" s="105"/>
      <c r="FE14" s="105"/>
      <c r="FF14" s="105"/>
      <c r="FG14" s="105"/>
      <c r="FH14" s="105"/>
      <c r="FI14" s="105"/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5"/>
      <c r="FW14" s="105"/>
      <c r="FX14" s="105"/>
      <c r="FY14" s="105"/>
      <c r="FZ14" s="105"/>
      <c r="GA14" s="105"/>
      <c r="GB14" s="105"/>
      <c r="GC14" s="105"/>
      <c r="GD14" s="105"/>
      <c r="GE14" s="105"/>
      <c r="GF14" s="105"/>
      <c r="GG14" s="105"/>
      <c r="GH14" s="105"/>
      <c r="GI14" s="105"/>
      <c r="GJ14" s="105"/>
      <c r="GK14" s="105"/>
      <c r="GL14" s="105"/>
      <c r="GM14" s="105"/>
      <c r="GN14" s="105"/>
      <c r="GO14" s="105"/>
      <c r="GP14" s="105"/>
      <c r="GQ14" s="105"/>
      <c r="GR14" s="105"/>
      <c r="GS14" s="105"/>
      <c r="GT14" s="105"/>
      <c r="GU14" s="105"/>
      <c r="GV14" s="105"/>
      <c r="GW14" s="105"/>
      <c r="GX14" s="105"/>
    </row>
    <row r="15" spans="1:206" s="96" customFormat="1" x14ac:dyDescent="0.2">
      <c r="A15" s="122"/>
      <c r="B15" s="122"/>
      <c r="C15" s="186"/>
      <c r="D15" s="185"/>
      <c r="E15" s="185"/>
      <c r="F15" s="138"/>
      <c r="G15" s="134"/>
      <c r="H15" s="157"/>
      <c r="I15" s="139"/>
      <c r="J15" s="124"/>
      <c r="K15" s="124"/>
      <c r="L15" s="124"/>
      <c r="M15" s="129"/>
      <c r="N15" s="123"/>
      <c r="O15" s="122"/>
      <c r="P15" s="128"/>
      <c r="Q15" s="122"/>
      <c r="R15" s="128"/>
      <c r="S15" s="141"/>
      <c r="T15" s="141"/>
      <c r="U15" s="128"/>
      <c r="V15" s="135"/>
      <c r="W15" s="136"/>
      <c r="X15" s="162"/>
      <c r="Y15" s="282"/>
      <c r="Z15" s="129"/>
      <c r="AA15" s="130"/>
      <c r="AB15" s="133"/>
      <c r="AC15" s="122"/>
      <c r="AD15" s="122"/>
      <c r="AE15" s="122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5"/>
      <c r="AX15" s="105"/>
      <c r="AY15" s="105"/>
      <c r="AZ15" s="105"/>
      <c r="BA15" s="105"/>
      <c r="BB15" s="105"/>
      <c r="BC15" s="105"/>
      <c r="BD15" s="105"/>
      <c r="BE15" s="105"/>
      <c r="BF15" s="105"/>
      <c r="BG15" s="105"/>
      <c r="BH15" s="105"/>
      <c r="BI15" s="105"/>
      <c r="BJ15" s="105"/>
      <c r="BK15" s="105"/>
      <c r="BL15" s="105"/>
      <c r="BM15" s="105"/>
      <c r="BN15" s="105"/>
      <c r="BO15" s="105"/>
      <c r="BP15" s="105"/>
      <c r="BQ15" s="105"/>
      <c r="BR15" s="105"/>
      <c r="BS15" s="105"/>
      <c r="BT15" s="105"/>
      <c r="BU15" s="105"/>
      <c r="BV15" s="105"/>
      <c r="BW15" s="105"/>
      <c r="BX15" s="105"/>
      <c r="BY15" s="105"/>
      <c r="BZ15" s="105"/>
      <c r="CA15" s="105"/>
      <c r="CB15" s="105"/>
      <c r="CC15" s="105"/>
      <c r="CD15" s="105"/>
      <c r="CE15" s="105"/>
      <c r="CF15" s="105"/>
      <c r="CG15" s="105"/>
      <c r="CH15" s="105"/>
      <c r="CI15" s="105"/>
      <c r="CJ15" s="105"/>
      <c r="CK15" s="105"/>
      <c r="CL15" s="105"/>
      <c r="CM15" s="105"/>
      <c r="CN15" s="105"/>
      <c r="CO15" s="105"/>
      <c r="CP15" s="105"/>
      <c r="CQ15" s="105"/>
      <c r="CR15" s="105"/>
      <c r="CS15" s="105"/>
      <c r="CT15" s="105"/>
      <c r="CU15" s="105"/>
      <c r="CV15" s="105"/>
      <c r="CW15" s="105"/>
      <c r="CX15" s="105"/>
      <c r="CY15" s="105"/>
      <c r="CZ15" s="105"/>
      <c r="DA15" s="105"/>
      <c r="DB15" s="105"/>
      <c r="DC15" s="105"/>
      <c r="DD15" s="105"/>
      <c r="DE15" s="105"/>
      <c r="DF15" s="105"/>
      <c r="DG15" s="105"/>
      <c r="DH15" s="105"/>
      <c r="DI15" s="105"/>
      <c r="DJ15" s="105"/>
      <c r="DK15" s="105"/>
      <c r="DL15" s="105"/>
      <c r="DM15" s="105"/>
      <c r="DN15" s="105"/>
      <c r="DO15" s="105"/>
      <c r="DP15" s="105"/>
      <c r="DQ15" s="105"/>
      <c r="DR15" s="105"/>
      <c r="DS15" s="105"/>
      <c r="DT15" s="105"/>
      <c r="DU15" s="105"/>
      <c r="DV15" s="105"/>
      <c r="DW15" s="105"/>
      <c r="DX15" s="105"/>
      <c r="DY15" s="105"/>
      <c r="DZ15" s="105"/>
      <c r="EA15" s="105"/>
      <c r="EB15" s="105"/>
      <c r="EC15" s="105"/>
      <c r="ED15" s="105"/>
      <c r="EE15" s="105"/>
      <c r="EF15" s="105"/>
      <c r="EG15" s="105"/>
      <c r="EH15" s="105"/>
      <c r="EI15" s="105"/>
      <c r="EJ15" s="105"/>
      <c r="EK15" s="105"/>
      <c r="EL15" s="105"/>
      <c r="EM15" s="105"/>
      <c r="EN15" s="105"/>
      <c r="EO15" s="105"/>
      <c r="EP15" s="105"/>
      <c r="EQ15" s="105"/>
      <c r="ER15" s="105"/>
      <c r="ES15" s="105"/>
      <c r="ET15" s="105"/>
      <c r="EU15" s="105"/>
      <c r="EV15" s="105"/>
      <c r="EW15" s="105"/>
      <c r="EX15" s="105"/>
      <c r="EY15" s="105"/>
      <c r="EZ15" s="105"/>
      <c r="FA15" s="105"/>
      <c r="FB15" s="105"/>
      <c r="FC15" s="105"/>
      <c r="FD15" s="105"/>
      <c r="FE15" s="105"/>
      <c r="FF15" s="105"/>
      <c r="FG15" s="105"/>
      <c r="FH15" s="105"/>
      <c r="FI15" s="105"/>
      <c r="FJ15" s="105"/>
      <c r="FK15" s="105"/>
      <c r="FL15" s="105"/>
      <c r="FM15" s="105"/>
      <c r="FN15" s="105"/>
      <c r="FO15" s="105"/>
      <c r="FP15" s="105"/>
      <c r="FQ15" s="105"/>
      <c r="FR15" s="105"/>
      <c r="FS15" s="105"/>
      <c r="FT15" s="105"/>
      <c r="FU15" s="105"/>
      <c r="FV15" s="105"/>
      <c r="FW15" s="105"/>
      <c r="FX15" s="105"/>
      <c r="FY15" s="105"/>
      <c r="FZ15" s="105"/>
      <c r="GA15" s="105"/>
      <c r="GB15" s="105"/>
      <c r="GC15" s="105"/>
      <c r="GD15" s="105"/>
      <c r="GE15" s="105"/>
      <c r="GF15" s="105"/>
      <c r="GG15" s="105"/>
      <c r="GH15" s="105"/>
      <c r="GI15" s="105"/>
      <c r="GJ15" s="105"/>
      <c r="GK15" s="105"/>
      <c r="GL15" s="105"/>
      <c r="GM15" s="105"/>
      <c r="GN15" s="105"/>
      <c r="GO15" s="105"/>
      <c r="GP15" s="105"/>
      <c r="GQ15" s="105"/>
      <c r="GR15" s="105"/>
      <c r="GS15" s="105"/>
      <c r="GT15" s="105"/>
      <c r="GU15" s="105"/>
      <c r="GV15" s="105"/>
      <c r="GW15" s="105"/>
      <c r="GX15" s="105"/>
    </row>
    <row r="16" spans="1:206" s="96" customFormat="1" x14ac:dyDescent="0.2">
      <c r="A16" s="122"/>
      <c r="B16" s="122"/>
      <c r="C16" s="186"/>
      <c r="D16" s="185"/>
      <c r="E16" s="185"/>
      <c r="F16" s="138"/>
      <c r="G16" s="134"/>
      <c r="H16" s="157"/>
      <c r="I16" s="139"/>
      <c r="J16" s="124"/>
      <c r="K16" s="124"/>
      <c r="L16" s="127"/>
      <c r="M16" s="132"/>
      <c r="N16" s="131"/>
      <c r="O16" s="122"/>
      <c r="P16" s="128"/>
      <c r="Q16" s="115"/>
      <c r="R16" s="128"/>
      <c r="S16" s="141"/>
      <c r="T16" s="141"/>
      <c r="U16" s="188"/>
      <c r="V16" s="135"/>
      <c r="W16" s="140"/>
      <c r="X16" s="160"/>
      <c r="Y16" s="282"/>
      <c r="Z16" s="129"/>
      <c r="AA16" s="122"/>
      <c r="AB16" s="133"/>
      <c r="AC16" s="122"/>
      <c r="AD16" s="122"/>
      <c r="AE16" s="122"/>
      <c r="AF16" s="105"/>
      <c r="AG16" s="106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105"/>
      <c r="FD16" s="105"/>
      <c r="FE16" s="105"/>
      <c r="FF16" s="105"/>
      <c r="FG16" s="105"/>
      <c r="FH16" s="105"/>
      <c r="FI16" s="105"/>
      <c r="FJ16" s="105"/>
      <c r="FK16" s="105"/>
      <c r="FL16" s="105"/>
      <c r="FM16" s="105"/>
      <c r="FN16" s="105"/>
      <c r="FO16" s="105"/>
      <c r="FP16" s="105"/>
      <c r="FQ16" s="105"/>
      <c r="FR16" s="105"/>
      <c r="FS16" s="105"/>
      <c r="FT16" s="105"/>
      <c r="FU16" s="105"/>
      <c r="FV16" s="105"/>
      <c r="FW16" s="105"/>
      <c r="FX16" s="105"/>
      <c r="FY16" s="105"/>
      <c r="FZ16" s="105"/>
      <c r="GA16" s="105"/>
      <c r="GB16" s="105"/>
      <c r="GC16" s="105"/>
      <c r="GD16" s="105"/>
      <c r="GE16" s="105"/>
      <c r="GF16" s="105"/>
      <c r="GG16" s="105"/>
      <c r="GH16" s="105"/>
      <c r="GI16" s="105"/>
      <c r="GJ16" s="105"/>
      <c r="GK16" s="105"/>
      <c r="GL16" s="105"/>
      <c r="GM16" s="105"/>
      <c r="GN16" s="105"/>
      <c r="GO16" s="105"/>
      <c r="GP16" s="105"/>
      <c r="GQ16" s="105"/>
      <c r="GR16" s="105"/>
      <c r="GS16" s="105"/>
      <c r="GT16" s="105"/>
      <c r="GU16" s="105"/>
      <c r="GV16" s="105"/>
      <c r="GW16" s="105"/>
      <c r="GX16" s="105"/>
    </row>
    <row r="21" spans="3:3" x14ac:dyDescent="0.2">
      <c r="C21" s="291" t="s">
        <v>175</v>
      </c>
    </row>
  </sheetData>
  <autoFilter ref="A6:AR16" xr:uid="{00000000-0009-0000-0000-000001000000}">
    <sortState xmlns:xlrd2="http://schemas.microsoft.com/office/spreadsheetml/2017/richdata2" ref="A8:AM16">
      <sortCondition ref="A6:A16"/>
    </sortState>
  </autoFilter>
  <mergeCells count="30">
    <mergeCell ref="F4:H4"/>
    <mergeCell ref="O4:R4"/>
    <mergeCell ref="Q5:Q6"/>
    <mergeCell ref="N4:N6"/>
    <mergeCell ref="AA4:AB4"/>
    <mergeCell ref="Z4:Z6"/>
    <mergeCell ref="U5:U6"/>
    <mergeCell ref="J4:J6"/>
    <mergeCell ref="I4:I6"/>
    <mergeCell ref="R5:R6"/>
    <mergeCell ref="P5:P6"/>
    <mergeCell ref="K4:K6"/>
    <mergeCell ref="O5:O6"/>
    <mergeCell ref="L4:L6"/>
    <mergeCell ref="M4:M6"/>
    <mergeCell ref="S5:S6"/>
    <mergeCell ref="A4:A6"/>
    <mergeCell ref="B4:B6"/>
    <mergeCell ref="C4:C6"/>
    <mergeCell ref="D4:D6"/>
    <mergeCell ref="E4:E6"/>
    <mergeCell ref="T5:T6"/>
    <mergeCell ref="AF4:AF6"/>
    <mergeCell ref="AD4:AD6"/>
    <mergeCell ref="AC4:AC6"/>
    <mergeCell ref="V4:X4"/>
    <mergeCell ref="AA5:AA6"/>
    <mergeCell ref="Y4:Y6"/>
    <mergeCell ref="AE4:AE6"/>
    <mergeCell ref="AB5:AB6"/>
  </mergeCells>
  <phoneticPr fontId="0" type="noConversion"/>
  <dataValidations count="4">
    <dataValidation type="list" allowBlank="1" showInputMessage="1" showErrorMessage="1" sqref="M7:M16" xr:uid="{00000000-0002-0000-0100-000000000000}">
      <formula1>$AG$3:$AJ$3</formula1>
    </dataValidation>
    <dataValidation type="list" allowBlank="1" showInputMessage="1" showErrorMessage="1" sqref="Q1:Q1048576 O1:O1048576 S1:T1048576" xr:uid="{00000000-0002-0000-0100-000001000000}">
      <formula1>$AG$4:$AL$4</formula1>
    </dataValidation>
    <dataValidation type="list" allowBlank="1" showInputMessage="1" showErrorMessage="1" sqref="Z1:Z1048576" xr:uid="{00000000-0002-0000-0100-000002000000}">
      <formula1>$AK$3:$AL$3</formula1>
    </dataValidation>
    <dataValidation type="list" allowBlank="1" showInputMessage="1" showErrorMessage="1" sqref="AC1:AC1048576 B1:B1048576" xr:uid="{00000000-0002-0000-0100-000003000000}">
      <formula1>$AG$1:$AP$1</formula1>
    </dataValidation>
  </dataValidations>
  <pageMargins left="0.23622047244094491" right="0.2" top="0.89" bottom="0.31496062992125984" header="0.23622047244094491" footer="0.23622047244094491"/>
  <pageSetup paperSize="9" scale="80" fitToHeight="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0"/>
  <sheetViews>
    <sheetView workbookViewId="0">
      <selection activeCell="F8" sqref="F8"/>
    </sheetView>
  </sheetViews>
  <sheetFormatPr defaultColWidth="9.28515625" defaultRowHeight="12.75" x14ac:dyDescent="0.2"/>
  <cols>
    <col min="1" max="1" width="5.42578125" style="2" customWidth="1"/>
    <col min="2" max="2" width="17.5703125" style="2" customWidth="1"/>
    <col min="3" max="3" width="12.7109375" style="2" customWidth="1"/>
    <col min="4" max="4" width="12.28515625" style="2" customWidth="1"/>
    <col min="5" max="5" width="15.5703125" style="2" customWidth="1"/>
    <col min="6" max="6" width="26.5703125" style="2" customWidth="1"/>
    <col min="7" max="7" width="15.42578125" style="2" customWidth="1"/>
    <col min="8" max="8" width="28.7109375" style="2" customWidth="1"/>
    <col min="9" max="9" width="25" style="2" customWidth="1"/>
    <col min="10" max="10" width="70.42578125" style="2" customWidth="1"/>
    <col min="11" max="11" width="37.42578125" style="2" customWidth="1"/>
    <col min="12" max="12" width="15.42578125" style="2" customWidth="1"/>
    <col min="13" max="13" width="19.5703125" style="2" customWidth="1"/>
    <col min="14" max="16384" width="9.28515625" style="2"/>
  </cols>
  <sheetData>
    <row r="1" spans="1:13" x14ac:dyDescent="0.2">
      <c r="B1" s="247" t="s">
        <v>50</v>
      </c>
    </row>
    <row r="2" spans="1:13" s="248" customFormat="1" x14ac:dyDescent="0.2">
      <c r="A2" s="342" t="s">
        <v>16</v>
      </c>
      <c r="B2" s="342" t="s">
        <v>51</v>
      </c>
      <c r="C2" s="339" t="s">
        <v>44</v>
      </c>
      <c r="D2" s="339" t="s">
        <v>53</v>
      </c>
      <c r="E2" s="344" t="s">
        <v>118</v>
      </c>
      <c r="F2" s="342" t="s">
        <v>58</v>
      </c>
      <c r="G2" s="343"/>
      <c r="H2" s="343"/>
      <c r="I2" s="339" t="s">
        <v>78</v>
      </c>
      <c r="J2" s="339" t="s">
        <v>79</v>
      </c>
      <c r="K2" s="339" t="s">
        <v>80</v>
      </c>
      <c r="L2" s="339" t="s">
        <v>81</v>
      </c>
    </row>
    <row r="3" spans="1:13" s="248" customFormat="1" ht="63" customHeight="1" x14ac:dyDescent="0.2">
      <c r="A3" s="343"/>
      <c r="B3" s="343"/>
      <c r="C3" s="343"/>
      <c r="D3" s="343"/>
      <c r="E3" s="345"/>
      <c r="F3" s="249" t="s">
        <v>54</v>
      </c>
      <c r="G3" s="250" t="s">
        <v>55</v>
      </c>
      <c r="H3" s="250" t="s">
        <v>56</v>
      </c>
      <c r="I3" s="340"/>
      <c r="J3" s="340"/>
      <c r="K3" s="340"/>
      <c r="L3" s="341" t="s">
        <v>81</v>
      </c>
    </row>
    <row r="4" spans="1:13" ht="165" x14ac:dyDescent="0.3">
      <c r="A4" s="13">
        <v>1</v>
      </c>
      <c r="B4" s="251" t="s">
        <v>82</v>
      </c>
      <c r="C4" s="284">
        <f>COUNTIF('Taotluste register'!$O$7:$O$16,B4)+COUNTIF('Taotluste register'!$Q$7:$Q$16,B4)+COUNTIF('Taotluste register'!$S$7:$S$16,B4)</f>
        <v>3</v>
      </c>
      <c r="D4" s="116"/>
      <c r="E4" s="265" t="s">
        <v>111</v>
      </c>
      <c r="F4" s="252" t="s">
        <v>83</v>
      </c>
      <c r="G4" s="256">
        <v>53016077</v>
      </c>
      <c r="H4" s="254" t="s">
        <v>84</v>
      </c>
      <c r="I4" s="253" t="s">
        <v>125</v>
      </c>
      <c r="J4" s="268" t="s">
        <v>123</v>
      </c>
      <c r="K4" s="253"/>
      <c r="L4" s="256">
        <v>47510275213</v>
      </c>
      <c r="M4" s="261" t="s">
        <v>108</v>
      </c>
    </row>
    <row r="5" spans="1:13" ht="38.25" x14ac:dyDescent="0.25">
      <c r="A5" s="13">
        <v>2</v>
      </c>
      <c r="B5" s="251" t="s">
        <v>85</v>
      </c>
      <c r="C5" s="284">
        <f>COUNTIF('Taotluste register'!$O$7:$O$16,B5)+COUNTIF('Taotluste register'!$Q$7:$Q$16,B5)+COUNTIF('Taotluste register'!$S$7:$S$16,B5)</f>
        <v>2</v>
      </c>
      <c r="D5" s="116"/>
      <c r="E5" s="265" t="s">
        <v>117</v>
      </c>
      <c r="F5" s="252" t="s">
        <v>86</v>
      </c>
      <c r="G5" s="257">
        <v>5294193</v>
      </c>
      <c r="H5" s="254" t="s">
        <v>87</v>
      </c>
      <c r="I5" s="253" t="s">
        <v>126</v>
      </c>
      <c r="J5" s="116" t="s">
        <v>119</v>
      </c>
      <c r="K5" s="253"/>
      <c r="L5" s="259">
        <v>47809072717</v>
      </c>
      <c r="M5" s="262" t="s">
        <v>110</v>
      </c>
    </row>
    <row r="6" spans="1:13" ht="51" x14ac:dyDescent="0.25">
      <c r="A6" s="13">
        <v>3</v>
      </c>
      <c r="B6" s="251" t="s">
        <v>88</v>
      </c>
      <c r="C6" s="284">
        <f>COUNTIF('Taotluste register'!$O$7:$O$16,B6)+COUNTIF('Taotluste register'!$Q$7:$Q$16,B6)+COUNTIF('Taotluste register'!$S$7:$S$16,B6)</f>
        <v>3</v>
      </c>
      <c r="D6" s="116"/>
      <c r="E6" s="266" t="s">
        <v>112</v>
      </c>
      <c r="F6" s="252" t="s">
        <v>102</v>
      </c>
      <c r="G6" s="257">
        <v>5256171</v>
      </c>
      <c r="H6" s="267" t="s">
        <v>103</v>
      </c>
      <c r="I6" s="253" t="s">
        <v>129</v>
      </c>
      <c r="J6" s="272" t="s">
        <v>121</v>
      </c>
      <c r="K6" s="253"/>
      <c r="L6" s="259">
        <v>48008150231</v>
      </c>
      <c r="M6" s="262" t="s">
        <v>104</v>
      </c>
    </row>
    <row r="7" spans="1:13" ht="38.25" x14ac:dyDescent="0.25">
      <c r="A7" s="13">
        <v>4</v>
      </c>
      <c r="B7" s="251" t="s">
        <v>89</v>
      </c>
      <c r="C7" s="284">
        <f>COUNTIF('Taotluste register'!$O$7:$O$16,B7)+COUNTIF('Taotluste register'!$Q$7:$Q$16,B7)+COUNTIF('Taotluste register'!$S$7:$S$16,B7)</f>
        <v>3</v>
      </c>
      <c r="D7" s="116"/>
      <c r="E7" s="252" t="s">
        <v>113</v>
      </c>
      <c r="F7" s="252" t="s">
        <v>90</v>
      </c>
      <c r="G7" s="258" t="s">
        <v>91</v>
      </c>
      <c r="H7" s="255" t="s">
        <v>92</v>
      </c>
      <c r="I7" s="253" t="s">
        <v>127</v>
      </c>
      <c r="J7" s="267" t="s">
        <v>122</v>
      </c>
      <c r="K7" s="253" t="s">
        <v>128</v>
      </c>
      <c r="L7" s="260">
        <v>48206290239</v>
      </c>
      <c r="M7" s="263" t="s">
        <v>107</v>
      </c>
    </row>
    <row r="8" spans="1:13" ht="33" customHeight="1" x14ac:dyDescent="0.25">
      <c r="A8" s="13">
        <v>5</v>
      </c>
      <c r="B8" s="251" t="s">
        <v>93</v>
      </c>
      <c r="C8" s="284">
        <f>COUNTIF('Taotluste register'!$O$7:$O$16,B8)+COUNTIF('Taotluste register'!$Q$7:$Q$16,B8)+COUNTIF('Taotluste register'!$S$7:$S$16,B8)</f>
        <v>3</v>
      </c>
      <c r="D8" s="116"/>
      <c r="E8" s="266" t="s">
        <v>116</v>
      </c>
      <c r="F8" s="252" t="s">
        <v>94</v>
      </c>
      <c r="G8" s="260">
        <v>5257556</v>
      </c>
      <c r="H8" s="255" t="s">
        <v>95</v>
      </c>
      <c r="I8" s="253" t="s">
        <v>125</v>
      </c>
      <c r="J8" s="115" t="s">
        <v>120</v>
      </c>
      <c r="K8" s="253"/>
      <c r="L8" s="260">
        <v>47302026011</v>
      </c>
      <c r="M8" s="264" t="s">
        <v>106</v>
      </c>
    </row>
    <row r="9" spans="1:13" ht="31.5" x14ac:dyDescent="0.25">
      <c r="A9" s="13">
        <v>6</v>
      </c>
      <c r="B9" s="251" t="s">
        <v>96</v>
      </c>
      <c r="C9" s="284">
        <f>COUNTIF('Taotluste register'!$O$7:$O$16,B9)+COUNTIF('Taotluste register'!$Q$7:$Q$16,B9)+COUNTIF('Taotluste register'!$S$7:$S$16,B9)</f>
        <v>2</v>
      </c>
      <c r="D9" s="116"/>
      <c r="E9" s="265" t="s">
        <v>115</v>
      </c>
      <c r="F9" s="252" t="s">
        <v>97</v>
      </c>
      <c r="G9" s="259">
        <v>5011769</v>
      </c>
      <c r="H9" s="254" t="s">
        <v>98</v>
      </c>
      <c r="I9" s="281" t="s">
        <v>131</v>
      </c>
      <c r="J9" s="116"/>
      <c r="K9" s="253" t="s">
        <v>130</v>
      </c>
      <c r="L9" s="259">
        <v>47206230337</v>
      </c>
      <c r="M9" s="262" t="s">
        <v>109</v>
      </c>
    </row>
    <row r="10" spans="1:13" ht="30" x14ac:dyDescent="0.25">
      <c r="A10" s="273">
        <v>7</v>
      </c>
      <c r="B10" s="274" t="s">
        <v>99</v>
      </c>
      <c r="C10" s="275" t="s">
        <v>124</v>
      </c>
      <c r="D10" s="273"/>
      <c r="E10" s="276" t="s">
        <v>114</v>
      </c>
      <c r="F10" s="277" t="s">
        <v>100</v>
      </c>
      <c r="G10" s="278">
        <v>58042740</v>
      </c>
      <c r="H10" s="279" t="s">
        <v>101</v>
      </c>
      <c r="I10" s="280"/>
      <c r="J10" s="280"/>
      <c r="K10" s="269"/>
      <c r="L10" s="270">
        <v>48707110306</v>
      </c>
      <c r="M10" s="271" t="s">
        <v>105</v>
      </c>
    </row>
  </sheetData>
  <mergeCells count="10">
    <mergeCell ref="J2:J3"/>
    <mergeCell ref="K2:K3"/>
    <mergeCell ref="L2:L3"/>
    <mergeCell ref="A2:A3"/>
    <mergeCell ref="B2:B3"/>
    <mergeCell ref="C2:C3"/>
    <mergeCell ref="D2:D3"/>
    <mergeCell ref="F2:H2"/>
    <mergeCell ref="I2:I3"/>
    <mergeCell ref="E2:E3"/>
  </mergeCells>
  <hyperlinks>
    <hyperlink ref="F9" r:id="rId1" xr:uid="{00000000-0004-0000-0200-000000000000}"/>
    <hyperlink ref="F8" r:id="rId2" xr:uid="{00000000-0004-0000-0200-000001000000}"/>
    <hyperlink ref="F10" r:id="rId3" xr:uid="{00000000-0004-0000-0200-000002000000}"/>
    <hyperlink ref="F7" r:id="rId4" xr:uid="{00000000-0004-0000-0200-000003000000}"/>
    <hyperlink ref="F4" r:id="rId5" xr:uid="{00000000-0004-0000-0200-000004000000}"/>
    <hyperlink ref="F6" r:id="rId6" xr:uid="{00000000-0004-0000-0200-000005000000}"/>
    <hyperlink ref="E4" r:id="rId7" tooltip="11.1-15/24/134-1" display="https://delta.rtk.ee/dhs/faces/jsp/dashboards/container.jsp" xr:uid="{00000000-0004-0000-0200-000006000000}"/>
    <hyperlink ref="E6" r:id="rId8" tooltip="11.1-15/24/129-1" display="https://delta.rtk.ee/dhs/faces/jsp/dashboards/container.jsp" xr:uid="{00000000-0004-0000-0200-000007000000}"/>
    <hyperlink ref="E7" r:id="rId9" tooltip="11.1-15/24/131-1" display="https://delta.rtk.ee/dhs/faces/jsp/dashboards/container.jsp" xr:uid="{00000000-0004-0000-0200-000008000000}"/>
    <hyperlink ref="E10" r:id="rId10" tooltip="11.1-15/24/135-1" display="https://delta.rtk.ee/dhs/faces/jsp/dashboards/container.jsp" xr:uid="{00000000-0004-0000-0200-000009000000}"/>
    <hyperlink ref="E9" r:id="rId11" tooltip="11.1-15/24/130-1" display="https://delta.rtk.ee/dhs/faces/jsp/dashboards/container.jsp" xr:uid="{00000000-0004-0000-0200-00000A000000}"/>
    <hyperlink ref="E8" r:id="rId12" tooltip="11.1-15/24/136-1" display="https://delta.rtk.ee/dhs/faces/jsp/dashboards/container.jsp" xr:uid="{00000000-0004-0000-0200-00000B000000}"/>
    <hyperlink ref="F5" r:id="rId13" xr:uid="{00000000-0004-0000-0200-00000C000000}"/>
    <hyperlink ref="E5" r:id="rId14" tooltip="11.1-15/24/132-1" display="https://delta.rtk.ee/dhs/faces/jsp/dashboards/container.jsp" xr:uid="{00000000-0004-0000-0200-00000D000000}"/>
  </hyperlinks>
  <pageMargins left="0.7" right="0.7" top="0.75" bottom="0.75" header="0.3" footer="0.3"/>
  <pageSetup paperSize="9" orientation="portrait" r:id="rId15"/>
  <legacyDrawing r:id="rId1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6"/>
  <sheetViews>
    <sheetView zoomScale="90" zoomScaleNormal="90" workbookViewId="0">
      <selection activeCell="E45" sqref="E45"/>
    </sheetView>
  </sheetViews>
  <sheetFormatPr defaultColWidth="9.42578125" defaultRowHeight="12.75" x14ac:dyDescent="0.2"/>
  <cols>
    <col min="1" max="1" width="5.42578125" style="2" customWidth="1"/>
    <col min="2" max="2" width="18.5703125" style="2" customWidth="1"/>
    <col min="3" max="3" width="17.42578125" style="2" customWidth="1"/>
    <col min="4" max="4" width="17.5703125" style="2" customWidth="1"/>
    <col min="5" max="5" width="17.42578125" style="2" customWidth="1"/>
    <col min="6" max="6" width="24.42578125" style="2" customWidth="1"/>
    <col min="7" max="7" width="17.42578125" style="2" customWidth="1"/>
    <col min="8" max="8" width="17.5703125" style="2" customWidth="1"/>
    <col min="9" max="9" width="46.5703125" style="2" customWidth="1"/>
    <col min="10" max="10" width="23.5703125" style="2" customWidth="1"/>
    <col min="11" max="11" width="16.42578125" style="2" customWidth="1"/>
    <col min="12" max="13" width="9.42578125" style="2"/>
    <col min="14" max="14" width="12.42578125" style="2" customWidth="1"/>
    <col min="15" max="16384" width="9.42578125" style="2"/>
  </cols>
  <sheetData>
    <row r="1" spans="1:12" ht="18" x14ac:dyDescent="0.2">
      <c r="A1" s="167" t="s">
        <v>50</v>
      </c>
    </row>
    <row r="2" spans="1:12" ht="13.5" customHeight="1" x14ac:dyDescent="0.2">
      <c r="A2" s="349" t="s">
        <v>16</v>
      </c>
      <c r="B2" s="349" t="s">
        <v>51</v>
      </c>
      <c r="C2" s="349" t="s">
        <v>44</v>
      </c>
      <c r="D2" s="349" t="s">
        <v>53</v>
      </c>
      <c r="E2" s="348" t="s">
        <v>64</v>
      </c>
      <c r="F2" s="352" t="s">
        <v>58</v>
      </c>
      <c r="G2" s="352"/>
      <c r="H2" s="352"/>
      <c r="I2" s="349" t="s">
        <v>59</v>
      </c>
      <c r="J2" s="349" t="s">
        <v>57</v>
      </c>
      <c r="K2" s="349" t="s">
        <v>61</v>
      </c>
      <c r="L2" s="346"/>
    </row>
    <row r="3" spans="1:12" ht="59.25" customHeight="1" x14ac:dyDescent="0.2">
      <c r="A3" s="349"/>
      <c r="B3" s="349"/>
      <c r="C3" s="349"/>
      <c r="D3" s="353"/>
      <c r="E3" s="328"/>
      <c r="F3" s="9" t="s">
        <v>54</v>
      </c>
      <c r="G3" s="9" t="s">
        <v>55</v>
      </c>
      <c r="H3" s="10" t="s">
        <v>56</v>
      </c>
      <c r="I3" s="349"/>
      <c r="J3" s="349"/>
      <c r="K3" s="349"/>
      <c r="L3" s="347"/>
    </row>
    <row r="4" spans="1:12" ht="15" x14ac:dyDescent="0.2">
      <c r="A4" s="21"/>
      <c r="B4" s="22"/>
      <c r="C4" s="3">
        <f>COUNTIF('Taotluste register'!$O$7:$O$16,B4)+COUNTIF('Taotluste register'!$Q$7:$Q$16,B4)</f>
        <v>0</v>
      </c>
      <c r="D4" s="8"/>
      <c r="E4" s="148"/>
      <c r="F4" s="18"/>
      <c r="G4" s="11"/>
      <c r="H4" s="4"/>
      <c r="I4" s="149"/>
      <c r="J4" s="142"/>
      <c r="K4" s="110"/>
    </row>
    <row r="5" spans="1:12" x14ac:dyDescent="0.2">
      <c r="A5" s="21"/>
      <c r="B5" s="22"/>
      <c r="C5" s="3">
        <f>COUNTIF('Taotluste register'!$O$7:$O$16,B5)+COUNTIF('Taotluste register'!$Q$7:$Q$16,B5)</f>
        <v>0</v>
      </c>
      <c r="D5" s="7"/>
      <c r="E5" s="150"/>
      <c r="F5" s="18"/>
      <c r="G5" s="11"/>
      <c r="H5" s="4"/>
      <c r="I5" s="5"/>
      <c r="J5" s="142"/>
      <c r="K5" s="110"/>
    </row>
    <row r="6" spans="1:12" ht="15.75" x14ac:dyDescent="0.2">
      <c r="A6" s="21"/>
      <c r="B6" s="22"/>
      <c r="C6" s="3">
        <f>COUNTIF('Taotluste register'!$O$7:$O$16,B6)+COUNTIF('Taotluste register'!$Q$7:$Q$16,B6)</f>
        <v>0</v>
      </c>
      <c r="D6" s="7"/>
      <c r="E6" s="148"/>
      <c r="F6" s="18"/>
      <c r="G6" s="11"/>
      <c r="H6" s="4"/>
      <c r="I6" s="143"/>
      <c r="J6" s="142"/>
      <c r="K6" s="110"/>
    </row>
    <row r="7" spans="1:12" x14ac:dyDescent="0.2">
      <c r="A7" s="21"/>
      <c r="B7" s="22"/>
      <c r="C7" s="3">
        <f>COUNTIF('Taotluste register'!$O$7:$O$16,B7)+COUNTIF('Taotluste register'!$Q$7:$Q$16,B7)</f>
        <v>0</v>
      </c>
      <c r="D7" s="16"/>
      <c r="E7" s="151"/>
      <c r="F7" s="18"/>
      <c r="G7" s="11"/>
      <c r="H7" s="4"/>
      <c r="I7" s="5"/>
      <c r="J7" s="142"/>
      <c r="K7" s="110"/>
    </row>
    <row r="8" spans="1:12" x14ac:dyDescent="0.2">
      <c r="A8" s="21"/>
      <c r="B8" s="22"/>
      <c r="C8" s="3">
        <f>COUNTIF('Taotluste register'!$O$7:$O$16,B8)+COUNTIF('Taotluste register'!$Q$7:$Q$16,B8)</f>
        <v>0</v>
      </c>
      <c r="D8" s="16"/>
      <c r="E8" s="16"/>
      <c r="F8" s="18"/>
      <c r="G8" s="11"/>
      <c r="H8" s="4"/>
      <c r="I8" s="5"/>
      <c r="J8" s="13"/>
      <c r="K8" s="13"/>
    </row>
    <row r="9" spans="1:12" x14ac:dyDescent="0.2">
      <c r="A9" s="21"/>
      <c r="B9" s="22"/>
      <c r="C9" s="3">
        <f>COUNTIF('Taotluste register'!$O$7:$O$16,B9)+COUNTIF('Taotluste register'!$Q$7:$Q$16,B9)</f>
        <v>0</v>
      </c>
      <c r="D9" s="16"/>
      <c r="E9" s="16"/>
      <c r="F9" s="18"/>
      <c r="G9" s="11"/>
      <c r="H9" s="4"/>
      <c r="I9" s="5"/>
      <c r="J9" s="13"/>
      <c r="K9" s="13"/>
    </row>
    <row r="10" spans="1:12" x14ac:dyDescent="0.2">
      <c r="A10" s="6"/>
      <c r="B10" s="14"/>
      <c r="C10" s="3">
        <f>COUNTIF('Taotluste register'!$O$7:$O$16,B10)+COUNTIF('Taotluste register'!$Q$7:$Q$16,B10)</f>
        <v>0</v>
      </c>
      <c r="D10" s="7"/>
      <c r="E10" s="7"/>
      <c r="F10" s="15"/>
      <c r="G10" s="11"/>
      <c r="H10" s="4"/>
      <c r="I10" s="5"/>
      <c r="J10" s="13"/>
      <c r="K10" s="13"/>
    </row>
    <row r="11" spans="1:12" x14ac:dyDescent="0.2">
      <c r="A11" s="6"/>
      <c r="B11" s="23"/>
      <c r="C11" s="3">
        <f>COUNTIF('Taotluste register'!$O$7:$O$16,B11)+COUNTIF('Taotluste register'!$Q$7:$Q$16,B11)</f>
        <v>0</v>
      </c>
      <c r="D11" s="7"/>
      <c r="E11" s="7"/>
      <c r="F11" s="15"/>
      <c r="G11" s="11"/>
      <c r="H11" s="4"/>
      <c r="I11" s="5"/>
      <c r="J11" s="13"/>
      <c r="K11" s="13"/>
    </row>
    <row r="12" spans="1:12" x14ac:dyDescent="0.2">
      <c r="A12" s="6"/>
      <c r="B12" s="22"/>
      <c r="C12" s="3">
        <f>COUNTIF('Taotluste register'!$O$7:$O$16,B12)+COUNTIF('Taotluste register'!$Q$7:$Q$16,B12)</f>
        <v>0</v>
      </c>
      <c r="D12" s="16"/>
      <c r="E12" s="16"/>
      <c r="F12" s="18"/>
      <c r="G12" s="17"/>
      <c r="H12" s="4"/>
      <c r="I12" s="5"/>
      <c r="J12" s="5"/>
      <c r="K12" s="110"/>
    </row>
    <row r="13" spans="1:12" s="117" customFormat="1" x14ac:dyDescent="0.2">
      <c r="A13" s="21"/>
      <c r="B13" s="22"/>
      <c r="C13" s="3">
        <f>COUNTIF('Taotluste register'!$O$7:$O$16,B13)+COUNTIF('Taotluste register'!$Q$7:$Q$16,B13)</f>
        <v>0</v>
      </c>
      <c r="D13" s="111"/>
      <c r="E13" s="111"/>
      <c r="F13" s="112"/>
      <c r="G13" s="113"/>
      <c r="H13" s="114"/>
      <c r="I13" s="115"/>
      <c r="J13" s="115"/>
      <c r="K13" s="116"/>
    </row>
    <row r="14" spans="1:12" x14ac:dyDescent="0.2">
      <c r="A14" s="6"/>
      <c r="B14" s="14"/>
      <c r="C14" s="3">
        <f>COUNTIF('Taotluste register'!$O$7:$O$16,B14)+COUNTIF('Taotluste register'!$Q$7:$Q$16,B14)</f>
        <v>0</v>
      </c>
      <c r="D14" s="7"/>
      <c r="E14" s="7"/>
      <c r="F14" s="15"/>
      <c r="G14" s="11"/>
      <c r="H14" s="4"/>
      <c r="I14" s="5"/>
      <c r="J14" s="13"/>
      <c r="K14" s="13"/>
    </row>
    <row r="15" spans="1:12" x14ac:dyDescent="0.2">
      <c r="A15" s="6"/>
      <c r="B15" s="14"/>
      <c r="C15" s="3">
        <f>COUNTIF('Taotluste register'!$O$7:$O$16,B15)+COUNTIF('Taotluste register'!$Q$7:$Q$16,B15)</f>
        <v>0</v>
      </c>
      <c r="D15" s="16"/>
      <c r="E15" s="16"/>
      <c r="F15" s="11"/>
      <c r="G15" s="11"/>
      <c r="H15" s="4"/>
      <c r="I15" s="5"/>
      <c r="J15" s="13"/>
      <c r="K15" s="13"/>
    </row>
    <row r="16" spans="1:12" x14ac:dyDescent="0.2">
      <c r="A16" s="21"/>
      <c r="B16" s="1"/>
      <c r="C16" s="3">
        <f>COUNTIF('Taotluste register'!$O$7:$O$16,B16)+COUNTIF('Taotluste register'!$Q$7:$Q$16,B16)</f>
        <v>0</v>
      </c>
      <c r="D16" s="7"/>
      <c r="E16" s="7"/>
      <c r="F16" s="11"/>
      <c r="G16" s="11"/>
      <c r="H16" s="4"/>
      <c r="I16" s="12"/>
      <c r="J16" s="13"/>
      <c r="K16" s="13"/>
    </row>
    <row r="17" spans="1:11" x14ac:dyDescent="0.2">
      <c r="A17" s="6"/>
      <c r="B17" s="14"/>
      <c r="C17" s="3">
        <f>COUNTIF('Taotluste register'!$O$7:$O$16,B17)+COUNTIF('Taotluste register'!$Q$7:$Q$16,B17)</f>
        <v>0</v>
      </c>
      <c r="D17" s="16"/>
      <c r="E17" s="16"/>
      <c r="F17" s="11"/>
      <c r="G17" s="11"/>
      <c r="H17" s="4"/>
      <c r="I17" s="5"/>
      <c r="J17" s="13"/>
      <c r="K17" s="13"/>
    </row>
    <row r="18" spans="1:11" x14ac:dyDescent="0.2">
      <c r="A18" s="6"/>
      <c r="B18" s="1"/>
      <c r="C18" s="3">
        <f>COUNTIF('Taotluste register'!$O$7:$O$16,B18)+COUNTIF('Taotluste register'!$Q$7:$Q$16,B18)</f>
        <v>0</v>
      </c>
      <c r="D18" s="7"/>
      <c r="E18" s="7"/>
      <c r="F18" s="11"/>
      <c r="G18" s="11"/>
      <c r="H18" s="4"/>
      <c r="I18" s="5"/>
      <c r="J18" s="5"/>
      <c r="K18" s="13"/>
    </row>
    <row r="19" spans="1:11" x14ac:dyDescent="0.2">
      <c r="A19" s="21"/>
      <c r="B19" s="14"/>
      <c r="C19" s="3">
        <f>COUNTIF('Taotluste register'!$O$7:$O$16,B19)+COUNTIF('Taotluste register'!$Q$7:$Q$16,B19)</f>
        <v>0</v>
      </c>
      <c r="D19" s="7"/>
      <c r="E19" s="7"/>
      <c r="F19" s="11"/>
      <c r="G19" s="11"/>
      <c r="H19" s="4"/>
      <c r="I19" s="13"/>
      <c r="J19" s="13"/>
      <c r="K19" s="13"/>
    </row>
    <row r="20" spans="1:11" x14ac:dyDescent="0.2">
      <c r="A20" s="6"/>
      <c r="B20" s="14"/>
      <c r="C20" s="3">
        <f>COUNTIF('Taotluste register'!$O$7:$O$16,B20)+COUNTIF('Taotluste register'!$Q$7:$Q$16,B20)</f>
        <v>0</v>
      </c>
      <c r="D20" s="13"/>
      <c r="E20" s="13"/>
      <c r="F20" s="11"/>
      <c r="G20" s="11"/>
      <c r="H20" s="4"/>
      <c r="I20" s="13"/>
      <c r="J20" s="13"/>
      <c r="K20" s="13"/>
    </row>
    <row r="21" spans="1:11" x14ac:dyDescent="0.2">
      <c r="A21" s="6"/>
      <c r="B21" s="14"/>
      <c r="C21" s="3">
        <f>COUNTIF('Taotluste register'!$O$7:$O$16,B21)+COUNTIF('Taotluste register'!$Q$7:$Q$16,B21)</f>
        <v>0</v>
      </c>
      <c r="D21" s="13"/>
      <c r="E21" s="13"/>
      <c r="F21" s="11"/>
      <c r="G21" s="11"/>
      <c r="H21" s="4"/>
      <c r="I21" s="13"/>
      <c r="J21" s="13"/>
      <c r="K21" s="13"/>
    </row>
    <row r="23" spans="1:11" x14ac:dyDescent="0.2">
      <c r="B23" s="20"/>
    </row>
    <row r="24" spans="1:11" ht="30.6" customHeight="1" x14ac:dyDescent="0.2">
      <c r="B24" s="19"/>
      <c r="C24" s="350"/>
      <c r="D24" s="351"/>
      <c r="E24" s="351"/>
      <c r="F24" s="351"/>
      <c r="G24" s="351"/>
      <c r="H24" s="351"/>
      <c r="I24" s="351"/>
      <c r="J24" s="351"/>
    </row>
    <row r="26" spans="1:11" x14ac:dyDescent="0.2">
      <c r="C26" s="11"/>
      <c r="F26" s="11"/>
    </row>
  </sheetData>
  <mergeCells count="11">
    <mergeCell ref="L2:L3"/>
    <mergeCell ref="E2:E3"/>
    <mergeCell ref="K2:K3"/>
    <mergeCell ref="C24:J24"/>
    <mergeCell ref="A2:A3"/>
    <mergeCell ref="B2:B3"/>
    <mergeCell ref="C2:C3"/>
    <mergeCell ref="I2:I3"/>
    <mergeCell ref="J2:J3"/>
    <mergeCell ref="F2:H2"/>
    <mergeCell ref="D2:D3"/>
  </mergeCells>
  <pageMargins left="0.75" right="0.25" top="0.28000000000000003" bottom="0.41" header="0.17" footer="0.25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8"/>
  <sheetViews>
    <sheetView workbookViewId="0">
      <selection activeCell="F37" sqref="F37"/>
    </sheetView>
  </sheetViews>
  <sheetFormatPr defaultRowHeight="12.75" x14ac:dyDescent="0.2"/>
  <cols>
    <col min="3" max="3" width="20.5703125" bestFit="1" customWidth="1"/>
    <col min="4" max="4" width="27.5703125" customWidth="1"/>
    <col min="5" max="6" width="13.5703125" customWidth="1"/>
    <col min="8" max="8" width="13.5703125" customWidth="1"/>
    <col min="9" max="9" width="15.5703125" customWidth="1"/>
    <col min="10" max="10" width="10.5703125" customWidth="1"/>
    <col min="11" max="11" width="11.42578125" customWidth="1"/>
    <col min="12" max="12" width="12.42578125" customWidth="1"/>
    <col min="13" max="13" width="30.5703125" customWidth="1"/>
    <col min="14" max="14" width="26" customWidth="1"/>
  </cols>
  <sheetData>
    <row r="1" spans="2:15" ht="13.5" thickTop="1" x14ac:dyDescent="0.2">
      <c r="C1" s="316" t="s">
        <v>13</v>
      </c>
      <c r="D1" s="356" t="s">
        <v>20</v>
      </c>
      <c r="E1" s="317" t="s">
        <v>10</v>
      </c>
      <c r="F1" s="317"/>
      <c r="G1" s="317"/>
      <c r="H1" s="359" t="s">
        <v>73</v>
      </c>
      <c r="I1" s="362" t="s">
        <v>70</v>
      </c>
      <c r="J1" s="365" t="s">
        <v>75</v>
      </c>
      <c r="K1" s="368" t="s">
        <v>72</v>
      </c>
    </row>
    <row r="2" spans="2:15" ht="31.5" customHeight="1" x14ac:dyDescent="0.2">
      <c r="C2" s="316"/>
      <c r="D2" s="357"/>
      <c r="E2" s="88" t="s">
        <v>11</v>
      </c>
      <c r="F2" s="88" t="s">
        <v>12</v>
      </c>
      <c r="G2" s="155" t="s">
        <v>65</v>
      </c>
      <c r="H2" s="360"/>
      <c r="I2" s="363"/>
      <c r="J2" s="366"/>
      <c r="K2" s="369"/>
      <c r="L2" s="354"/>
    </row>
    <row r="3" spans="2:15" x14ac:dyDescent="0.2">
      <c r="C3" s="316"/>
      <c r="D3" s="358"/>
      <c r="E3" s="91">
        <f>SUM(E4:E28)</f>
        <v>0</v>
      </c>
      <c r="F3" s="91">
        <f>SUM(F4:F28)</f>
        <v>0</v>
      </c>
      <c r="G3" s="156">
        <f>SUM(G4:G28)</f>
        <v>0</v>
      </c>
      <c r="H3" s="361"/>
      <c r="I3" s="364"/>
      <c r="J3" s="367"/>
      <c r="K3" s="369"/>
      <c r="L3" s="355"/>
    </row>
    <row r="4" spans="2:15" x14ac:dyDescent="0.2">
      <c r="B4">
        <v>1</v>
      </c>
      <c r="C4" s="186"/>
      <c r="D4" s="185"/>
      <c r="E4" s="138"/>
      <c r="F4" s="138"/>
      <c r="G4" s="157"/>
      <c r="H4" s="138"/>
      <c r="I4" s="138"/>
      <c r="J4" s="206"/>
      <c r="K4" s="194"/>
      <c r="L4" s="240"/>
      <c r="M4" s="241"/>
      <c r="N4" s="211"/>
      <c r="O4" s="212"/>
    </row>
    <row r="5" spans="2:15" x14ac:dyDescent="0.2">
      <c r="B5">
        <v>2</v>
      </c>
      <c r="C5" s="186"/>
      <c r="D5" s="185"/>
      <c r="E5" s="138"/>
      <c r="F5" s="138"/>
      <c r="G5" s="157"/>
      <c r="H5" s="138"/>
      <c r="I5" s="138"/>
      <c r="J5" s="195"/>
      <c r="K5" s="196"/>
      <c r="L5" s="240"/>
      <c r="M5" s="242"/>
      <c r="N5" s="214"/>
      <c r="O5" s="215"/>
    </row>
    <row r="6" spans="2:15" x14ac:dyDescent="0.2">
      <c r="B6">
        <v>3</v>
      </c>
      <c r="C6" s="186"/>
      <c r="D6" s="185"/>
      <c r="E6" s="138"/>
      <c r="F6" s="138"/>
      <c r="G6" s="157"/>
      <c r="H6" s="138"/>
      <c r="I6" s="138"/>
      <c r="J6" s="110"/>
      <c r="K6" s="197"/>
      <c r="L6" s="240"/>
      <c r="M6" s="241"/>
      <c r="N6" s="211"/>
      <c r="O6" s="212"/>
    </row>
    <row r="7" spans="2:15" x14ac:dyDescent="0.2">
      <c r="B7">
        <v>4</v>
      </c>
      <c r="C7" s="186"/>
      <c r="D7" s="185"/>
      <c r="E7" s="138"/>
      <c r="F7" s="192"/>
      <c r="G7" s="157"/>
      <c r="H7" s="138"/>
      <c r="I7" s="138"/>
      <c r="J7" s="193"/>
      <c r="K7" s="197"/>
      <c r="L7" s="240"/>
      <c r="M7" s="242"/>
      <c r="N7" s="214"/>
      <c r="O7" s="215"/>
    </row>
    <row r="8" spans="2:15" x14ac:dyDescent="0.2">
      <c r="B8">
        <v>5</v>
      </c>
      <c r="C8" s="186"/>
      <c r="D8" s="185"/>
      <c r="E8" s="138"/>
      <c r="F8" s="192"/>
      <c r="G8" s="157"/>
      <c r="H8" s="138"/>
      <c r="I8" s="138"/>
      <c r="J8" s="110"/>
      <c r="K8" s="198"/>
      <c r="L8" s="240"/>
      <c r="M8" s="241"/>
      <c r="N8" s="211"/>
      <c r="O8" s="212"/>
    </row>
    <row r="9" spans="2:15" x14ac:dyDescent="0.2">
      <c r="B9">
        <v>6</v>
      </c>
      <c r="C9" s="186"/>
      <c r="D9" s="185"/>
      <c r="E9" s="138"/>
      <c r="F9" s="138"/>
      <c r="G9" s="157"/>
      <c r="H9" s="138"/>
      <c r="I9" s="138"/>
      <c r="J9" s="110"/>
      <c r="K9" s="125"/>
      <c r="L9" s="240"/>
      <c r="M9" s="242"/>
      <c r="N9" s="214"/>
      <c r="O9" s="215"/>
    </row>
    <row r="10" spans="2:15" x14ac:dyDescent="0.2">
      <c r="B10">
        <v>7</v>
      </c>
      <c r="C10" s="186"/>
      <c r="D10" s="185"/>
      <c r="E10" s="138"/>
      <c r="F10" s="134"/>
      <c r="G10" s="157"/>
      <c r="H10" s="138"/>
      <c r="I10" s="216"/>
      <c r="J10" s="204"/>
      <c r="K10" s="207"/>
      <c r="L10" s="191"/>
      <c r="M10" s="210"/>
      <c r="N10" s="211"/>
      <c r="O10" s="212"/>
    </row>
    <row r="11" spans="2:15" x14ac:dyDescent="0.2">
      <c r="B11">
        <v>8</v>
      </c>
      <c r="C11" s="186"/>
      <c r="D11" s="185"/>
      <c r="E11" s="138"/>
      <c r="F11" s="134"/>
      <c r="G11" s="157"/>
      <c r="H11" s="138"/>
      <c r="I11" s="209"/>
      <c r="J11" s="204"/>
      <c r="K11" s="207"/>
      <c r="L11" s="191"/>
      <c r="M11" s="213"/>
      <c r="N11" s="214"/>
      <c r="O11" s="215"/>
    </row>
    <row r="12" spans="2:15" x14ac:dyDescent="0.2">
      <c r="B12">
        <v>9</v>
      </c>
      <c r="C12" s="186"/>
      <c r="D12" s="185"/>
      <c r="E12" s="138"/>
      <c r="F12" s="134"/>
      <c r="G12" s="157"/>
      <c r="H12" s="138"/>
      <c r="I12" s="208"/>
      <c r="J12" s="204"/>
      <c r="K12" s="198"/>
      <c r="L12" s="191"/>
      <c r="M12" s="202"/>
      <c r="N12" s="211"/>
      <c r="O12" s="212"/>
    </row>
    <row r="13" spans="2:15" x14ac:dyDescent="0.2">
      <c r="B13">
        <v>10</v>
      </c>
      <c r="C13" s="186"/>
      <c r="D13" s="185"/>
      <c r="E13" s="138"/>
      <c r="F13" s="134"/>
      <c r="G13" s="157"/>
      <c r="H13" s="138"/>
      <c r="I13" s="138"/>
      <c r="J13" s="205"/>
      <c r="K13" s="198"/>
      <c r="L13" s="191"/>
      <c r="M13" s="213"/>
      <c r="N13" s="214"/>
      <c r="O13" s="215"/>
    </row>
    <row r="14" spans="2:15" x14ac:dyDescent="0.2">
      <c r="B14">
        <v>11</v>
      </c>
      <c r="C14" s="186"/>
      <c r="D14" s="185"/>
      <c r="E14" s="138"/>
      <c r="F14" s="134"/>
      <c r="G14" s="157"/>
      <c r="H14" s="138"/>
      <c r="I14" s="217"/>
      <c r="J14" s="205"/>
      <c r="K14" s="207"/>
      <c r="L14" s="191"/>
      <c r="M14" s="210"/>
      <c r="N14" s="211"/>
      <c r="O14" s="212"/>
    </row>
    <row r="15" spans="2:15" x14ac:dyDescent="0.2">
      <c r="B15">
        <v>12</v>
      </c>
      <c r="C15" s="186"/>
      <c r="D15" s="185"/>
      <c r="E15" s="138"/>
      <c r="F15" s="134"/>
      <c r="G15" s="157"/>
      <c r="H15" s="138"/>
      <c r="I15" s="219"/>
      <c r="J15" s="193"/>
      <c r="K15" s="207"/>
      <c r="L15" s="191"/>
      <c r="M15" s="213"/>
      <c r="N15" s="214"/>
      <c r="O15" s="215"/>
    </row>
    <row r="16" spans="2:15" ht="13.5" thickBot="1" x14ac:dyDescent="0.25">
      <c r="B16">
        <v>13</v>
      </c>
      <c r="C16" s="185"/>
      <c r="D16" s="185"/>
      <c r="E16" s="138"/>
      <c r="F16" s="134"/>
      <c r="G16" s="157"/>
      <c r="H16" s="138"/>
      <c r="I16" s="138"/>
      <c r="J16" s="199"/>
      <c r="K16" s="207"/>
      <c r="L16" s="191"/>
      <c r="M16" s="210"/>
      <c r="N16" s="211"/>
      <c r="O16" s="212"/>
    </row>
    <row r="17" spans="2:15" ht="13.5" thickBot="1" x14ac:dyDescent="0.25">
      <c r="B17">
        <v>14</v>
      </c>
      <c r="C17" s="185"/>
      <c r="D17" s="185"/>
      <c r="E17" s="138"/>
      <c r="F17" s="134"/>
      <c r="G17" s="157"/>
      <c r="H17" s="138"/>
      <c r="I17" s="223"/>
      <c r="J17" s="195"/>
      <c r="K17" s="207"/>
      <c r="L17" s="191"/>
      <c r="M17" s="220"/>
      <c r="N17" s="214"/>
      <c r="O17" s="215"/>
    </row>
    <row r="18" spans="2:15" x14ac:dyDescent="0.2">
      <c r="B18">
        <v>15</v>
      </c>
      <c r="C18" s="185"/>
      <c r="D18" s="185"/>
      <c r="E18" s="138"/>
      <c r="F18" s="134"/>
      <c r="G18" s="157"/>
      <c r="H18" s="138"/>
      <c r="I18" s="218"/>
      <c r="J18" s="200"/>
      <c r="K18" s="207"/>
      <c r="L18" s="191"/>
      <c r="M18" s="210"/>
      <c r="N18" s="211"/>
      <c r="O18" s="212"/>
    </row>
    <row r="19" spans="2:15" ht="14.25" x14ac:dyDescent="0.2">
      <c r="B19">
        <v>16</v>
      </c>
      <c r="C19" s="185"/>
      <c r="D19" s="185"/>
      <c r="E19" s="138"/>
      <c r="F19" s="134"/>
      <c r="G19" s="157"/>
      <c r="H19" s="138"/>
      <c r="I19" s="138"/>
      <c r="J19" s="201"/>
      <c r="K19" s="207"/>
      <c r="L19" s="191"/>
    </row>
    <row r="20" spans="2:15" ht="15" x14ac:dyDescent="0.25">
      <c r="B20">
        <v>17</v>
      </c>
      <c r="C20" s="225"/>
      <c r="D20" s="225"/>
      <c r="E20" s="226"/>
      <c r="F20" s="227"/>
      <c r="G20" s="228"/>
      <c r="H20" s="226"/>
      <c r="I20" s="229"/>
      <c r="J20" s="230"/>
      <c r="K20" s="200"/>
      <c r="L20" s="191"/>
      <c r="M20" s="202"/>
    </row>
    <row r="21" spans="2:15" ht="15" x14ac:dyDescent="0.25">
      <c r="B21">
        <v>18</v>
      </c>
      <c r="C21" s="224"/>
      <c r="D21" s="224"/>
      <c r="E21" s="217"/>
      <c r="F21" s="237"/>
      <c r="G21" s="233"/>
      <c r="H21" s="138"/>
      <c r="I21" s="236"/>
      <c r="J21" s="222"/>
      <c r="K21" s="200"/>
      <c r="L21" s="191"/>
      <c r="M21" s="202"/>
    </row>
    <row r="22" spans="2:15" ht="14.25" x14ac:dyDescent="0.2">
      <c r="H22" s="231">
        <f>SUM(H4:H20)</f>
        <v>0</v>
      </c>
      <c r="I22" s="231">
        <f>SUM(I4:I20)</f>
        <v>0</v>
      </c>
      <c r="J22" s="232"/>
      <c r="K22" s="110"/>
      <c r="L22" s="191"/>
    </row>
    <row r="23" spans="2:15" x14ac:dyDescent="0.2">
      <c r="J23" s="189"/>
    </row>
    <row r="24" spans="2:15" x14ac:dyDescent="0.2">
      <c r="D24" s="190" t="s">
        <v>71</v>
      </c>
      <c r="I24" s="191">
        <f>(E24-I22)</f>
        <v>0</v>
      </c>
      <c r="K24" s="191"/>
      <c r="L24" s="238"/>
    </row>
    <row r="25" spans="2:15" x14ac:dyDescent="0.2">
      <c r="K25" s="191"/>
    </row>
    <row r="26" spans="2:15" x14ac:dyDescent="0.2">
      <c r="I26" s="238"/>
    </row>
    <row r="27" spans="2:15" x14ac:dyDescent="0.2">
      <c r="F27" s="191"/>
      <c r="I27" s="239"/>
    </row>
    <row r="28" spans="2:15" x14ac:dyDescent="0.2">
      <c r="I28" s="240"/>
    </row>
  </sheetData>
  <mergeCells count="8">
    <mergeCell ref="L2:L3"/>
    <mergeCell ref="C1:C3"/>
    <mergeCell ref="D1:D3"/>
    <mergeCell ref="E1:G1"/>
    <mergeCell ref="H1:H3"/>
    <mergeCell ref="I1:I3"/>
    <mergeCell ref="J1:J3"/>
    <mergeCell ref="K1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5</vt:i4>
      </vt:variant>
      <vt:variant>
        <vt:lpstr>Nimega vahemikud</vt:lpstr>
      </vt:variant>
      <vt:variant>
        <vt:i4>1</vt:i4>
      </vt:variant>
    </vt:vector>
  </HeadingPairs>
  <TitlesOfParts>
    <vt:vector size="6" baseType="lpstr">
      <vt:lpstr>Menetlemise statistika</vt:lpstr>
      <vt:lpstr>Taotluste register</vt:lpstr>
      <vt:lpstr>Hindaja</vt:lpstr>
      <vt:lpstr>Hindajad</vt:lpstr>
      <vt:lpstr>Leht1</vt:lpstr>
      <vt:lpstr>Alt</vt:lpstr>
    </vt:vector>
  </TitlesOfParts>
  <Company>SA Innove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yllel</dc:creator>
  <cp:lastModifiedBy>Riina Penu</cp:lastModifiedBy>
  <cp:lastPrinted>2024-04-08T08:21:21Z</cp:lastPrinted>
  <dcterms:created xsi:type="dcterms:W3CDTF">2008-08-19T06:55:43Z</dcterms:created>
  <dcterms:modified xsi:type="dcterms:W3CDTF">2025-01-21T07:48:40Z</dcterms:modified>
</cp:coreProperties>
</file>